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620" windowWidth="15300" windowHeight="6195" tabRatio="715" activeTab="4"/>
  </bookViews>
  <sheets>
    <sheet name="MAKARNALIK ELÜS" sheetId="27" r:id="rId1"/>
    <sheet name="YERLİ VE İTHAL MAKARNALIK" sheetId="23" r:id="rId2"/>
    <sheet name="ELÜS EKMEKLİK" sheetId="26" r:id="rId3"/>
    <sheet name=" İTHAL EKM." sheetId="20" r:id="rId4"/>
    <sheet name="BAKLİYAT" sheetId="28" r:id="rId5"/>
  </sheets>
  <definedNames>
    <definedName name="_xlnm._FilterDatabase" localSheetId="2">'ELÜS EKMEKLİK'!$A$3:$C$6199</definedName>
    <definedName name="_xlnm._FilterDatabase" localSheetId="0">'MAKARNALIK ELÜS'!$A$3:$C$6120</definedName>
    <definedName name="_xlnm.Print_Area" localSheetId="4">BAKLİYAT!$A$1:$S$18</definedName>
    <definedName name="_xlnm.Print_Titles" localSheetId="2">'ELÜS EKMEKLİK'!$3:$3</definedName>
    <definedName name="_xlnm.Print_Titles" localSheetId="0">'MAKARNALIK ELÜS'!$3:$3</definedName>
  </definedNames>
  <calcPr calcId="145621"/>
</workbook>
</file>

<file path=xl/calcChain.xml><?xml version="1.0" encoding="utf-8"?>
<calcChain xmlns="http://schemas.openxmlformats.org/spreadsheetml/2006/main">
  <c r="G18" i="28" l="1"/>
  <c r="F18" i="28"/>
  <c r="E18" i="28"/>
  <c r="D18" i="28"/>
  <c r="C18" i="28"/>
  <c r="B18" i="28"/>
  <c r="H17" i="28"/>
  <c r="H16" i="28"/>
  <c r="H15" i="28"/>
  <c r="H14" i="28"/>
  <c r="H18" i="28" s="1"/>
  <c r="P9" i="28"/>
  <c r="Q9" i="28" s="1"/>
  <c r="O9" i="28"/>
  <c r="L9" i="28"/>
  <c r="K9" i="28"/>
  <c r="J9" i="28"/>
  <c r="H9" i="28"/>
  <c r="F9" i="28"/>
  <c r="E9" i="28"/>
  <c r="D9" i="28"/>
  <c r="C9" i="28"/>
  <c r="B9" i="28"/>
  <c r="Q8" i="28"/>
  <c r="N8" i="28"/>
  <c r="G8" i="28"/>
  <c r="R8" i="28" s="1"/>
  <c r="Q7" i="28"/>
  <c r="N7" i="28"/>
  <c r="G7" i="28"/>
  <c r="R7" i="28" s="1"/>
  <c r="Q6" i="28"/>
  <c r="N6" i="28"/>
  <c r="G6" i="28"/>
  <c r="R6" i="28" s="1"/>
  <c r="Q5" i="28"/>
  <c r="M5" i="28"/>
  <c r="M9" i="28" s="1"/>
  <c r="L5" i="28"/>
  <c r="I5" i="28"/>
  <c r="I9" i="28" s="1"/>
  <c r="H5" i="28"/>
  <c r="N5" i="28" s="1"/>
  <c r="N9" i="28" s="1"/>
  <c r="G5" i="28"/>
  <c r="R5" i="28" s="1"/>
  <c r="R9" i="28" s="1"/>
  <c r="G9" i="28" l="1"/>
  <c r="I6" i="20" l="1"/>
  <c r="I7" i="20"/>
  <c r="I13" i="20"/>
  <c r="I11" i="20"/>
  <c r="I9" i="20"/>
  <c r="I10" i="20"/>
  <c r="I8" i="20"/>
  <c r="I16" i="20"/>
  <c r="I15" i="20"/>
  <c r="I12" i="20"/>
  <c r="I14" i="20"/>
  <c r="I17" i="20"/>
  <c r="I20" i="20"/>
  <c r="I22" i="20"/>
  <c r="I23" i="20"/>
  <c r="I24" i="20"/>
  <c r="I28" i="20"/>
  <c r="I27" i="20"/>
  <c r="I30" i="20"/>
  <c r="I25" i="20"/>
  <c r="I26" i="20"/>
  <c r="I29" i="20"/>
  <c r="I5" i="20"/>
  <c r="G18" i="20"/>
  <c r="I18" i="20" s="1"/>
  <c r="G15" i="20"/>
  <c r="G19" i="20"/>
  <c r="I19" i="20" s="1"/>
  <c r="D24" i="20"/>
  <c r="D21" i="20"/>
  <c r="I21" i="20" s="1"/>
  <c r="E111" i="26"/>
  <c r="F9" i="27"/>
  <c r="C20" i="23" l="1"/>
  <c r="B20" i="23"/>
  <c r="D19" i="23"/>
  <c r="D18" i="23"/>
  <c r="D17" i="23"/>
  <c r="D20" i="23" l="1"/>
  <c r="G31" i="20" l="1"/>
  <c r="D31" i="20"/>
  <c r="B31" i="20"/>
  <c r="C31" i="20" l="1"/>
  <c r="I31" i="20" s="1"/>
  <c r="D6" i="23" l="1"/>
  <c r="D7" i="23"/>
  <c r="D8" i="23"/>
  <c r="D9" i="23"/>
  <c r="D10" i="23"/>
  <c r="D5" i="23"/>
  <c r="C11" i="23"/>
  <c r="B11" i="23"/>
  <c r="D11" i="23" l="1"/>
</calcChain>
</file>

<file path=xl/sharedStrings.xml><?xml version="1.0" encoding="utf-8"?>
<sst xmlns="http://schemas.openxmlformats.org/spreadsheetml/2006/main" count="455" uniqueCount="306">
  <si>
    <t>ÜRÜN KODU</t>
  </si>
  <si>
    <t>GENEL TOPLAM</t>
  </si>
  <si>
    <t>TOPLAM</t>
  </si>
  <si>
    <t>1523 (12,5 protein)</t>
  </si>
  <si>
    <t>1525 (13,5 protein)</t>
  </si>
  <si>
    <t>1541 (12,5 protein)</t>
  </si>
  <si>
    <t>1543 (13,5 protein)</t>
  </si>
  <si>
    <t>1222</t>
  </si>
  <si>
    <t>1212</t>
  </si>
  <si>
    <t>1213</t>
  </si>
  <si>
    <t>1223</t>
  </si>
  <si>
    <t>1322</t>
  </si>
  <si>
    <t>1621</t>
  </si>
  <si>
    <t>1546 (12,5 protein)</t>
  </si>
  <si>
    <t>1221</t>
  </si>
  <si>
    <t>1321</t>
  </si>
  <si>
    <t>1323</t>
  </si>
  <si>
    <t>1547 (11,5 protein)</t>
  </si>
  <si>
    <t>1548 (11,5 protein)</t>
  </si>
  <si>
    <t>BAŞMÜDÜRLÜĞÜ / ŞUBE MÜDÜRLÜĞÜ</t>
  </si>
  <si>
    <t>YOZGAT</t>
  </si>
  <si>
    <t xml:space="preserve">HATAY </t>
  </si>
  <si>
    <t>HATAY</t>
  </si>
  <si>
    <t>MERSİN</t>
  </si>
  <si>
    <t>ERZURUM</t>
  </si>
  <si>
    <t xml:space="preserve">POLATLI </t>
  </si>
  <si>
    <t>ANKARA</t>
  </si>
  <si>
    <t>AFYONKARAHİSAR</t>
  </si>
  <si>
    <t>EDİRNE</t>
  </si>
  <si>
    <t>KIRIKKALE</t>
  </si>
  <si>
    <t>ADANA</t>
  </si>
  <si>
    <t>TEKİRDAĞ</t>
  </si>
  <si>
    <t>BALIKESİR</t>
  </si>
  <si>
    <t>KIRŞEHİR</t>
  </si>
  <si>
    <t xml:space="preserve">ÇORUM    </t>
  </si>
  <si>
    <t xml:space="preserve">KAYSERİ   </t>
  </si>
  <si>
    <t xml:space="preserve">AKSARAY  </t>
  </si>
  <si>
    <t>ESKİŞEHİR</t>
  </si>
  <si>
    <t xml:space="preserve">TRABZON  </t>
  </si>
  <si>
    <t xml:space="preserve">KONYA  </t>
  </si>
  <si>
    <t xml:space="preserve">DENİZLİ  </t>
  </si>
  <si>
    <t xml:space="preserve">KAYSERİ  </t>
  </si>
  <si>
    <t>ÇORUM</t>
  </si>
  <si>
    <t>SAMSUN</t>
  </si>
  <si>
    <t>ŞANLIURFA</t>
  </si>
  <si>
    <t>KOCAELİ</t>
  </si>
  <si>
    <t>İZMİR</t>
  </si>
  <si>
    <t>TMO Şube</t>
  </si>
  <si>
    <t>Lisanslı Depo</t>
  </si>
  <si>
    <t>ISIN</t>
  </si>
  <si>
    <t>Hasat Yılı</t>
  </si>
  <si>
    <t>Ürün Kodu</t>
  </si>
  <si>
    <t>ÖZEKİZLER AGRO</t>
  </si>
  <si>
    <t>TRXOZKB22016</t>
  </si>
  <si>
    <t>TRXOZKB12017</t>
  </si>
  <si>
    <t>AKSARAY TB (EŞMEKAYA)</t>
  </si>
  <si>
    <t>AKSARAY TB (ARATOL)</t>
  </si>
  <si>
    <t>1543</t>
  </si>
  <si>
    <t>TRXAKSB12037</t>
  </si>
  <si>
    <t>1523</t>
  </si>
  <si>
    <t>TRXAKSB02061</t>
  </si>
  <si>
    <t>BALIKESİR HUBUBAT</t>
  </si>
  <si>
    <t>TRXXFRB02032</t>
  </si>
  <si>
    <t>HACI EMİN</t>
  </si>
  <si>
    <t>HACIÖMEROĞLU AFM (SİLVAN)</t>
  </si>
  <si>
    <t>TEKİN (BATMAN MERKEZ)</t>
  </si>
  <si>
    <t>TRXXENB22016</t>
  </si>
  <si>
    <t>TRXHETB02018</t>
  </si>
  <si>
    <t>TRXHETB12017</t>
  </si>
  <si>
    <t>TRXTLTB12017</t>
  </si>
  <si>
    <t>TRXHETB42014</t>
  </si>
  <si>
    <t>TMO-TOBB (ÇORUM)</t>
  </si>
  <si>
    <t>TRXXHBB12015</t>
  </si>
  <si>
    <t>MEZOPOTAMYA</t>
  </si>
  <si>
    <t>TRXXEMB72013</t>
  </si>
  <si>
    <t>ÇELİKOĞULLARI</t>
  </si>
  <si>
    <t>CEMAŞ</t>
  </si>
  <si>
    <t>TRXCLDB32015</t>
  </si>
  <si>
    <t>CENSA</t>
  </si>
  <si>
    <t>TRXXESB32014</t>
  </si>
  <si>
    <t>TRXCLDB12017</t>
  </si>
  <si>
    <t>BETA GEN (YENİŞEHİR)</t>
  </si>
  <si>
    <t>TRXXEPB12012</t>
  </si>
  <si>
    <t>TMO-TOBB (KEŞAN)</t>
  </si>
  <si>
    <t>TRXXEDB02027</t>
  </si>
  <si>
    <t>1525</t>
  </si>
  <si>
    <t>ES LİDAŞ (HAVSA)</t>
  </si>
  <si>
    <t>TRXETDB32014</t>
  </si>
  <si>
    <t>TRXXEDB12117</t>
  </si>
  <si>
    <t>TRXXEDB02118</t>
  </si>
  <si>
    <t>TK (SİVRİHİSAR)</t>
  </si>
  <si>
    <t>MY SİLO (ESKİŞEHİR)</t>
  </si>
  <si>
    <t>ALTINBİLEK (ÇİFTELER)</t>
  </si>
  <si>
    <t>TRXMYSB12074</t>
  </si>
  <si>
    <t>TRXXEHB02028</t>
  </si>
  <si>
    <t>TRXTKTB12084</t>
  </si>
  <si>
    <t>SAFİRTAŞ</t>
  </si>
  <si>
    <t>TRXSFTB42018</t>
  </si>
  <si>
    <t>TRXSFTB82014</t>
  </si>
  <si>
    <t>TİRYAKİ (GAZİANTEP)</t>
  </si>
  <si>
    <t>TRXTYTB22027</t>
  </si>
  <si>
    <t>TRXSFTB32019</t>
  </si>
  <si>
    <t>ERC</t>
  </si>
  <si>
    <t>TRXXGJB02052</t>
  </si>
  <si>
    <t>SENTİNUS (SARIOĞLAN)</t>
  </si>
  <si>
    <t>RUHBAŞ</t>
  </si>
  <si>
    <t>TRXRUTB02021</t>
  </si>
  <si>
    <t>TRXXGHB02056</t>
  </si>
  <si>
    <t>TMO-TOBB (KESKİN)</t>
  </si>
  <si>
    <t>TRXXFVB02026</t>
  </si>
  <si>
    <t>TMO-TOBB (BABAESKİ)</t>
  </si>
  <si>
    <t>KAİNAT (PINARHİSAR)</t>
  </si>
  <si>
    <t>MY SİLO (KIRKLARELİ)</t>
  </si>
  <si>
    <t>LÜLEBURGAZ</t>
  </si>
  <si>
    <t>TRXKTUB42048</t>
  </si>
  <si>
    <t>TRXXFWB32013</t>
  </si>
  <si>
    <t>TRXLTDB02111</t>
  </si>
  <si>
    <t>TRXXFWB02016</t>
  </si>
  <si>
    <t>TRXMYSB62053</t>
  </si>
  <si>
    <t>DOĞU MARMARA</t>
  </si>
  <si>
    <t>TRXXEUB02013</t>
  </si>
  <si>
    <t>AS LİDAŞ (SARAY)</t>
  </si>
  <si>
    <t>TRXASLB42073</t>
  </si>
  <si>
    <t>AS LİDAŞ (YUNAK)</t>
  </si>
  <si>
    <t>TRXASLBB2073</t>
  </si>
  <si>
    <t>AS LİDAŞ (ÇELTİK)</t>
  </si>
  <si>
    <t>TRXASLB72070</t>
  </si>
  <si>
    <t>TEZCAN TARIM</t>
  </si>
  <si>
    <t>TRXTZCB02030</t>
  </si>
  <si>
    <t>REKOLTE TARIM</t>
  </si>
  <si>
    <t>TRXXGPB12116</t>
  </si>
  <si>
    <t>TOPRAK (KAZIMKARABEKİR)</t>
  </si>
  <si>
    <t>TRXTOPB02051</t>
  </si>
  <si>
    <t>TRXXGPB02117</t>
  </si>
  <si>
    <t>PTB</t>
  </si>
  <si>
    <t>TRXPTBB02025</t>
  </si>
  <si>
    <t>ÖZERSOY</t>
  </si>
  <si>
    <t>TRXXGIB12020</t>
  </si>
  <si>
    <t>TEKA (BALA)</t>
  </si>
  <si>
    <t>TRXXGBB32015</t>
  </si>
  <si>
    <t>MATLI (POLATLI)</t>
  </si>
  <si>
    <t>TRXXGOB02037</t>
  </si>
  <si>
    <t>ANKARA TB</t>
  </si>
  <si>
    <t>TRXXEFB42010</t>
  </si>
  <si>
    <t>KFM</t>
  </si>
  <si>
    <t>TRXXECB02011</t>
  </si>
  <si>
    <t>TRXXECB32018</t>
  </si>
  <si>
    <t>MY SİLO (YERKÖY)</t>
  </si>
  <si>
    <t>TRXMYSB42048</t>
  </si>
  <si>
    <t>MY SİLO (ŞEFAATLİ)</t>
  </si>
  <si>
    <t>TRXMYSB22040</t>
  </si>
  <si>
    <t>GM</t>
  </si>
  <si>
    <t>TRXXHOB42114</t>
  </si>
  <si>
    <t>TRXMYSB12157</t>
  </si>
  <si>
    <t>TRXXHOB32115</t>
  </si>
  <si>
    <t>1122</t>
  </si>
  <si>
    <t>1123</t>
  </si>
  <si>
    <t>TRXASLB12050</t>
  </si>
  <si>
    <t>KAİNAT (YOZGAT)</t>
  </si>
  <si>
    <t>TRXKTUB12058</t>
  </si>
  <si>
    <t>TRXMYSB82036</t>
  </si>
  <si>
    <t>TRXMYSB12066</t>
  </si>
  <si>
    <t>TRXMYSBB2140</t>
  </si>
  <si>
    <t>SATIŞA AÇLILAN MİKTAR (KG)</t>
  </si>
  <si>
    <t xml:space="preserve">Konya </t>
  </si>
  <si>
    <t>SATIŞA AÇILAN MİKTAR (KG)</t>
  </si>
  <si>
    <t>KIRKLARELİ</t>
  </si>
  <si>
    <t>KONYA</t>
  </si>
  <si>
    <t>SATIŞ ŞEKLİ</t>
  </si>
  <si>
    <t>TMO Elektronik Satış Platformu 
     Üzerinden  Satılacaktır</t>
  </si>
  <si>
    <t>Şube Müdürlükleri Tarafından Talep Toplanarak Satılacaktır</t>
  </si>
  <si>
    <t>TMO Elektronik Satış Platformu Üzerinden  Satılacaktır</t>
  </si>
  <si>
    <t>EK-1/D</t>
  </si>
  <si>
    <t>EK-1/C</t>
  </si>
  <si>
    <t>EK-1/B</t>
  </si>
  <si>
    <t>EK-1/A</t>
  </si>
  <si>
    <t>ES LİDAŞ (UZUNKÖPRÜ)</t>
  </si>
  <si>
    <t>GRAİN (KIRIKHAN)</t>
  </si>
  <si>
    <t>BULGUR FABRİKALARINA SATIŞA AÇILAN ELÜS MAKARNALIK STOKLARI (KG)</t>
  </si>
  <si>
    <t>BULGUR FABRİKALARINA SATIŞA AÇILAN YERLİ MAKARNALIK BUĞDAY STOKLARI (TON)</t>
  </si>
  <si>
    <t>BULGUR FABRİKALARINA SATIŞA AÇILAN İTHAL MAKARNALIK BUĞDAY STOKLARI (TON)</t>
  </si>
  <si>
    <t>UN FABRİKALARINA SATIŞA AÇILAN ELÜS EKMEKLİK BUĞDAY STOKLARI</t>
  </si>
  <si>
    <t>UN FABRİKALARINA SATIŞA AÇILAN İTHAL EKMEKLİK BUĞDAY STOKLARI (TON)</t>
  </si>
  <si>
    <t>Yozgat</t>
  </si>
  <si>
    <t>SANDIKÇI</t>
  </si>
  <si>
    <t>TRXSTLB32017</t>
  </si>
  <si>
    <t>AFYON BORSA (DİNAR)</t>
  </si>
  <si>
    <t>TRXXFXBJ2012</t>
  </si>
  <si>
    <t>TRXAKSB02046</t>
  </si>
  <si>
    <t>TRXAKSB02053</t>
  </si>
  <si>
    <t>MY SİLO (AKSARAY)</t>
  </si>
  <si>
    <t>TRXMYSB62061</t>
  </si>
  <si>
    <t>HASANOĞULLARI</t>
  </si>
  <si>
    <t>TRXXGCB02024</t>
  </si>
  <si>
    <t>TK (ŞEREFLİKOÇHİSAR)</t>
  </si>
  <si>
    <t>TRXTKTB020A1</t>
  </si>
  <si>
    <t>ALTUNTAŞ (AKSARAY MERKEZ)</t>
  </si>
  <si>
    <t>TRXALTB02042</t>
  </si>
  <si>
    <t>TRXTLTB22016</t>
  </si>
  <si>
    <t>BATMAN LİDAŞ</t>
  </si>
  <si>
    <t>TRXXFZB42015</t>
  </si>
  <si>
    <t>TRXTLTB32015</t>
  </si>
  <si>
    <t>TRXHETB52013</t>
  </si>
  <si>
    <t>TRXXFZB52014</t>
  </si>
  <si>
    <t>TRXXENB02018</t>
  </si>
  <si>
    <t>TRXXFCB12025</t>
  </si>
  <si>
    <t>TRXXFCB02026</t>
  </si>
  <si>
    <t>TRXXESB32030</t>
  </si>
  <si>
    <t>TRXETDB02017</t>
  </si>
  <si>
    <t>TRXXFSB02014</t>
  </si>
  <si>
    <t>TRXXEAB02023</t>
  </si>
  <si>
    <t>TRXETDB12016</t>
  </si>
  <si>
    <t>TRXXFSB32011</t>
  </si>
  <si>
    <t>TRXETDB42013</t>
  </si>
  <si>
    <t>TRXXEDB02035</t>
  </si>
  <si>
    <t>TK (KAYMAZ)</t>
  </si>
  <si>
    <t>TRXTKTB12076</t>
  </si>
  <si>
    <t>ALTINBİLEK (MERKEZ)</t>
  </si>
  <si>
    <t>TRXXEGB02038</t>
  </si>
  <si>
    <t>ALTINBİLEK (ALPU)</t>
  </si>
  <si>
    <t>TRXXGVB02016</t>
  </si>
  <si>
    <t>TRXXEHB12027</t>
  </si>
  <si>
    <t>TRXMYSB02075</t>
  </si>
  <si>
    <t>TRXXGVB02024</t>
  </si>
  <si>
    <t>TRXGRAB42018</t>
  </si>
  <si>
    <t>TRXXGHB02049</t>
  </si>
  <si>
    <t>TRXLTDB02012</t>
  </si>
  <si>
    <t>TRXLTDB12011</t>
  </si>
  <si>
    <t>TRXMYSB22057</t>
  </si>
  <si>
    <t>TRXKTUB52047</t>
  </si>
  <si>
    <t>TRXLTDB22010</t>
  </si>
  <si>
    <t>TRXMYSB42055</t>
  </si>
  <si>
    <t>TRXXFWB42012</t>
  </si>
  <si>
    <t>TRXXFWB12023</t>
  </si>
  <si>
    <t>AS LİDAŞ (KARAPINAR)</t>
  </si>
  <si>
    <t>TRXASLB12076</t>
  </si>
  <si>
    <t>ŞİMŞEKLİ</t>
  </si>
  <si>
    <t>TRXSTUB02029</t>
  </si>
  <si>
    <t>TOPRAK (KADINHANI)</t>
  </si>
  <si>
    <t>TRXTOPB02077</t>
  </si>
  <si>
    <t>NİYAZ ORHA</t>
  </si>
  <si>
    <t>TRXXGEB02020</t>
  </si>
  <si>
    <t>TRXASLB32074</t>
  </si>
  <si>
    <t>AS LİDAŞ (KARATAY)</t>
  </si>
  <si>
    <t>TRXASLB12084</t>
  </si>
  <si>
    <t>HEKİMOĞLU</t>
  </si>
  <si>
    <t>TRXHKMB02028</t>
  </si>
  <si>
    <t>HİKMET ŞEFLEK</t>
  </si>
  <si>
    <t>TRXXFUB02028</t>
  </si>
  <si>
    <t>YALNIZLAR</t>
  </si>
  <si>
    <t>TRXYALB02117</t>
  </si>
  <si>
    <t>TARSUS TB</t>
  </si>
  <si>
    <t>TRXXFMB12016</t>
  </si>
  <si>
    <t>TRXXFMB22015</t>
  </si>
  <si>
    <t xml:space="preserve">Adana  </t>
  </si>
  <si>
    <t xml:space="preserve">Afyonkarahisar  </t>
  </si>
  <si>
    <t xml:space="preserve">Balıkesir  </t>
  </si>
  <si>
    <t xml:space="preserve">Çorum  </t>
  </si>
  <si>
    <t xml:space="preserve">Diyarbakır  </t>
  </si>
  <si>
    <t xml:space="preserve">Edirne  </t>
  </si>
  <si>
    <t xml:space="preserve">Eskişehir  </t>
  </si>
  <si>
    <t xml:space="preserve">Gaziantep  </t>
  </si>
  <si>
    <t xml:space="preserve">Kayseri  </t>
  </si>
  <si>
    <t xml:space="preserve">Kırıkkale  </t>
  </si>
  <si>
    <t xml:space="preserve">Kırklareli  </t>
  </si>
  <si>
    <t xml:space="preserve">Kocaeli  </t>
  </si>
  <si>
    <t xml:space="preserve">Konya  </t>
  </si>
  <si>
    <t xml:space="preserve">Mersin  </t>
  </si>
  <si>
    <t xml:space="preserve">Tekirdağ  </t>
  </si>
  <si>
    <t xml:space="preserve">Yozgat  </t>
  </si>
  <si>
    <t xml:space="preserve">Aksaray  </t>
  </si>
  <si>
    <t xml:space="preserve">Batman  </t>
  </si>
  <si>
    <t xml:space="preserve">Polatlı  </t>
  </si>
  <si>
    <t xml:space="preserve">SİVAS  </t>
  </si>
  <si>
    <t xml:space="preserve">EDİRNE  </t>
  </si>
  <si>
    <t xml:space="preserve">AKŞEHİR  </t>
  </si>
  <si>
    <t xml:space="preserve">  </t>
  </si>
  <si>
    <t>ŞUBE ADI</t>
  </si>
  <si>
    <t>2019</t>
  </si>
  <si>
    <t>CAMEO    3560</t>
  </si>
  <si>
    <t>RONALDO 3555</t>
  </si>
  <si>
    <t>CAMEO   3560</t>
  </si>
  <si>
    <t xml:space="preserve">KIRKLARELİ </t>
  </si>
  <si>
    <t>BANDIRMA</t>
  </si>
  <si>
    <t>CAMMEO (3682)</t>
  </si>
  <si>
    <t>CAMMEO (3684)</t>
  </si>
  <si>
    <t>RONALDO (3685)</t>
  </si>
  <si>
    <t>RUS OSMANCIK (3690)</t>
  </si>
  <si>
    <t>YERUA (3694)</t>
  </si>
  <si>
    <t>FORTUNA (3695)</t>
  </si>
  <si>
    <t xml:space="preserve">BANDIRMA </t>
  </si>
  <si>
    <t xml:space="preserve">KONYA </t>
  </si>
  <si>
    <t xml:space="preserve">YERKÖY </t>
  </si>
  <si>
    <t xml:space="preserve">SİVAS </t>
  </si>
  <si>
    <t xml:space="preserve"> OSMANCIK (3551)</t>
  </si>
  <si>
    <t xml:space="preserve"> RONALDO (3555)</t>
  </si>
  <si>
    <t xml:space="preserve"> LUNA (3556)</t>
  </si>
  <si>
    <t xml:space="preserve"> CAMMEO (3561)</t>
  </si>
  <si>
    <t xml:space="preserve"> OSMANCIK (3550)</t>
  </si>
  <si>
    <t>SATIŞA AÇILAN ÇELTİK STOK MİKTARI (TON)</t>
  </si>
  <si>
    <t xml:space="preserve"> SATIŞA AÇILAN 2019 YILI  MAHSULÜ PİRİNÇ STOKLARI</t>
  </si>
  <si>
    <t>COLOMBO CL   (3555)</t>
  </si>
  <si>
    <t>REKOR CL (3550)</t>
  </si>
  <si>
    <t>KÖPRÜ  CL(3560)</t>
  </si>
  <si>
    <t>Hatay</t>
  </si>
  <si>
    <t>EK-1E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</si>
</sst>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.00\ _T_L_-;\-* #,##0.00\ _T_L_-;_-* &quot;-&quot;??\ _T_L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162"/>
    </font>
    <font>
      <sz val="14"/>
      <name val="Times New Roman"/>
      <family val="1"/>
      <charset val="16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  <charset val="162"/>
    </font>
    <font>
      <sz val="1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b/>
      <sz val="18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b/>
      <sz val="18"/>
      <color theme="1"/>
      <name val="Calibri"/>
      <family val="2"/>
      <scheme val="minor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12"/>
      <color indexed="64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8">
    <xf numFmtId="0" fontId="0" fillId="0" borderId="0"/>
    <xf numFmtId="43" fontId="12" fillId="0" borderId="0" applyFont="0" applyFill="0" applyBorder="0" applyAlignment="0" applyProtection="0"/>
    <xf numFmtId="0" fontId="13" fillId="0" borderId="0"/>
    <xf numFmtId="0" fontId="14" fillId="0" borderId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17" fillId="0" borderId="0" xfId="0" applyFont="1"/>
    <xf numFmtId="3" fontId="0" fillId="0" borderId="0" xfId="0" applyNumberFormat="1"/>
    <xf numFmtId="0" fontId="0" fillId="0" borderId="0" xfId="0" applyBorder="1"/>
    <xf numFmtId="0" fontId="21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3" fontId="22" fillId="0" borderId="1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3" fontId="22" fillId="0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left"/>
    </xf>
    <xf numFmtId="3" fontId="20" fillId="0" borderId="1" xfId="0" applyNumberFormat="1" applyFont="1" applyFill="1" applyBorder="1" applyAlignment="1">
      <alignment horizontal="right"/>
    </xf>
    <xf numFmtId="3" fontId="22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wrapText="1"/>
    </xf>
    <xf numFmtId="3" fontId="15" fillId="0" borderId="1" xfId="0" applyNumberFormat="1" applyFont="1" applyFill="1" applyBorder="1" applyAlignment="1">
      <alignment horizontal="right" wrapText="1"/>
    </xf>
    <xf numFmtId="0" fontId="16" fillId="0" borderId="1" xfId="0" applyFont="1" applyFill="1" applyBorder="1" applyAlignment="1">
      <alignment wrapText="1"/>
    </xf>
    <xf numFmtId="3" fontId="19" fillId="0" borderId="1" xfId="0" applyNumberFormat="1" applyFont="1" applyFill="1" applyBorder="1" applyAlignment="1"/>
    <xf numFmtId="0" fontId="2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0" fillId="0" borderId="1" xfId="0" applyBorder="1"/>
    <xf numFmtId="0" fontId="22" fillId="0" borderId="2" xfId="0" applyFont="1" applyFill="1" applyBorder="1" applyAlignment="1">
      <alignment horizontal="left" vertical="center" wrapText="1"/>
    </xf>
    <xf numFmtId="3" fontId="22" fillId="0" borderId="2" xfId="0" applyNumberFormat="1" applyFont="1" applyFill="1" applyBorder="1" applyAlignment="1">
      <alignment horizontal="right" vertical="center"/>
    </xf>
    <xf numFmtId="3" fontId="22" fillId="0" borderId="2" xfId="0" applyNumberFormat="1" applyFont="1" applyFill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wrapText="1"/>
    </xf>
    <xf numFmtId="0" fontId="17" fillId="0" borderId="1" xfId="0" applyFont="1" applyBorder="1"/>
    <xf numFmtId="0" fontId="29" fillId="0" borderId="0" xfId="0" applyFont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wrapText="1"/>
    </xf>
    <xf numFmtId="0" fontId="30" fillId="0" borderId="1" xfId="0" applyFont="1" applyBorder="1"/>
    <xf numFmtId="3" fontId="16" fillId="0" borderId="1" xfId="0" applyNumberFormat="1" applyFont="1" applyFill="1" applyBorder="1" applyAlignment="1">
      <alignment horizontal="center" wrapText="1"/>
    </xf>
    <xf numFmtId="3" fontId="19" fillId="0" borderId="1" xfId="0" applyNumberFormat="1" applyFont="1" applyFill="1" applyBorder="1" applyAlignment="1">
      <alignment horizontal="center"/>
    </xf>
    <xf numFmtId="0" fontId="25" fillId="0" borderId="1" xfId="0" applyFont="1" applyBorder="1" applyAlignment="1">
      <alignment vertical="center"/>
    </xf>
    <xf numFmtId="3" fontId="25" fillId="0" borderId="1" xfId="0" applyNumberFormat="1" applyFont="1" applyBorder="1" applyAlignment="1">
      <alignment vertical="center"/>
    </xf>
    <xf numFmtId="3" fontId="24" fillId="0" borderId="1" xfId="0" applyNumberFormat="1" applyFont="1" applyBorder="1" applyAlignment="1">
      <alignment vertical="center"/>
    </xf>
    <xf numFmtId="3" fontId="25" fillId="0" borderId="1" xfId="0" applyNumberFormat="1" applyFont="1" applyFill="1" applyBorder="1" applyAlignment="1">
      <alignment vertical="center"/>
    </xf>
    <xf numFmtId="3" fontId="25" fillId="0" borderId="1" xfId="0" applyNumberFormat="1" applyFont="1" applyFill="1" applyBorder="1" applyAlignment="1">
      <alignment vertical="center" wrapText="1"/>
    </xf>
    <xf numFmtId="0" fontId="33" fillId="0" borderId="0" xfId="2" applyFont="1" applyFill="1"/>
    <xf numFmtId="0" fontId="34" fillId="0" borderId="6" xfId="2" applyFont="1" applyFill="1" applyBorder="1" applyAlignment="1">
      <alignment horizontal="center" vertical="center"/>
    </xf>
    <xf numFmtId="49" fontId="35" fillId="0" borderId="1" xfId="2" applyNumberFormat="1" applyFont="1" applyFill="1" applyBorder="1" applyAlignment="1">
      <alignment horizontal="center" vertical="center" wrapText="1"/>
    </xf>
    <xf numFmtId="0" fontId="34" fillId="0" borderId="1" xfId="2" applyFont="1" applyFill="1" applyBorder="1" applyAlignment="1">
      <alignment horizontal="center" vertical="center"/>
    </xf>
    <xf numFmtId="0" fontId="34" fillId="0" borderId="1" xfId="2" applyFont="1" applyFill="1" applyBorder="1" applyAlignment="1">
      <alignment horizontal="center" vertical="center" wrapText="1"/>
    </xf>
    <xf numFmtId="0" fontId="34" fillId="0" borderId="3" xfId="2" applyFont="1" applyFill="1" applyBorder="1" applyAlignment="1">
      <alignment horizontal="center" vertical="center" wrapText="1"/>
    </xf>
    <xf numFmtId="0" fontId="34" fillId="0" borderId="0" xfId="2" applyFont="1" applyFill="1" applyAlignment="1">
      <alignment horizontal="center" vertical="center"/>
    </xf>
    <xf numFmtId="0" fontId="36" fillId="0" borderId="1" xfId="2" applyFont="1" applyFill="1" applyBorder="1" applyAlignment="1">
      <alignment horizontal="left" vertical="top" wrapText="1"/>
    </xf>
    <xf numFmtId="3" fontId="33" fillId="0" borderId="1" xfId="2" applyNumberFormat="1" applyFont="1" applyFill="1" applyBorder="1"/>
    <xf numFmtId="0" fontId="33" fillId="0" borderId="1" xfId="2" applyFont="1" applyFill="1" applyBorder="1"/>
    <xf numFmtId="0" fontId="34" fillId="0" borderId="1" xfId="2" applyFont="1" applyFill="1" applyBorder="1"/>
    <xf numFmtId="3" fontId="34" fillId="0" borderId="1" xfId="2" applyNumberFormat="1" applyFont="1" applyFill="1" applyBorder="1"/>
    <xf numFmtId="0" fontId="34" fillId="0" borderId="0" xfId="2" applyFont="1" applyFill="1"/>
    <xf numFmtId="0" fontId="33" fillId="0" borderId="0" xfId="2" applyFont="1" applyFill="1" applyBorder="1"/>
    <xf numFmtId="0" fontId="34" fillId="0" borderId="1" xfId="0" applyFont="1" applyFill="1" applyBorder="1" applyAlignment="1">
      <alignment vertical="center"/>
    </xf>
    <xf numFmtId="49" fontId="34" fillId="0" borderId="1" xfId="0" applyNumberFormat="1" applyFont="1" applyFill="1" applyBorder="1" applyAlignment="1">
      <alignment horizontal="center" vertical="center" wrapText="1"/>
    </xf>
    <xf numFmtId="0" fontId="33" fillId="0" borderId="0" xfId="2" applyFont="1" applyFill="1" applyAlignment="1"/>
    <xf numFmtId="0" fontId="36" fillId="0" borderId="1" xfId="0" applyFont="1" applyFill="1" applyBorder="1" applyAlignment="1">
      <alignment horizontal="left" vertical="center" wrapText="1"/>
    </xf>
    <xf numFmtId="3" fontId="33" fillId="0" borderId="1" xfId="0" applyNumberFormat="1" applyFont="1" applyFill="1" applyBorder="1" applyAlignment="1">
      <alignment vertical="center"/>
    </xf>
    <xf numFmtId="3" fontId="34" fillId="0" borderId="1" xfId="0" applyNumberFormat="1" applyFont="1" applyFill="1" applyBorder="1" applyAlignment="1">
      <alignment vertical="center"/>
    </xf>
    <xf numFmtId="0" fontId="25" fillId="0" borderId="2" xfId="0" applyFont="1" applyBorder="1" applyAlignment="1">
      <alignment horizontal="left" vertical="center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/>
    </xf>
    <xf numFmtId="0" fontId="20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left" vertical="center" wrapText="1"/>
    </xf>
    <xf numFmtId="3" fontId="20" fillId="0" borderId="1" xfId="0" applyNumberFormat="1" applyFont="1" applyFill="1" applyBorder="1" applyAlignment="1">
      <alignment horizontal="center" vertical="center" wrapText="1"/>
    </xf>
    <xf numFmtId="3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textRotation="90" wrapText="1"/>
    </xf>
    <xf numFmtId="0" fontId="24" fillId="0" borderId="3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3" fontId="16" fillId="0" borderId="3" xfId="0" applyNumberFormat="1" applyFont="1" applyFill="1" applyBorder="1" applyAlignment="1">
      <alignment horizontal="center" wrapText="1"/>
    </xf>
    <xf numFmtId="3" fontId="16" fillId="0" borderId="7" xfId="0" applyNumberFormat="1" applyFont="1" applyFill="1" applyBorder="1" applyAlignment="1">
      <alignment horizontal="center" wrapText="1"/>
    </xf>
    <xf numFmtId="3" fontId="16" fillId="0" borderId="6" xfId="0" applyNumberFormat="1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center" vertical="center" wrapText="1"/>
    </xf>
    <xf numFmtId="164" fontId="19" fillId="0" borderId="2" xfId="38" applyFont="1" applyFill="1" applyBorder="1" applyAlignment="1">
      <alignment horizontal="center" vertical="center" wrapText="1"/>
    </xf>
    <xf numFmtId="164" fontId="19" fillId="0" borderId="1" xfId="38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26" fillId="0" borderId="4" xfId="0" applyFont="1" applyBorder="1" applyAlignment="1">
      <alignment horizontal="center" vertical="center" textRotation="90" wrapText="1"/>
    </xf>
    <xf numFmtId="0" fontId="26" fillId="0" borderId="5" xfId="0" applyFont="1" applyBorder="1" applyAlignment="1">
      <alignment horizontal="center" vertical="center" textRotation="90" wrapText="1"/>
    </xf>
    <xf numFmtId="0" fontId="26" fillId="0" borderId="2" xfId="0" applyFont="1" applyBorder="1" applyAlignment="1">
      <alignment horizontal="center" vertical="center" textRotation="90" wrapText="1"/>
    </xf>
    <xf numFmtId="3" fontId="19" fillId="0" borderId="1" xfId="0" applyNumberFormat="1" applyFont="1" applyFill="1" applyBorder="1" applyAlignment="1">
      <alignment horizontal="center"/>
    </xf>
    <xf numFmtId="0" fontId="34" fillId="0" borderId="8" xfId="2" applyFont="1" applyFill="1" applyBorder="1" applyAlignment="1">
      <alignment horizontal="center"/>
    </xf>
    <xf numFmtId="0" fontId="34" fillId="0" borderId="0" xfId="2" applyFont="1" applyFill="1" applyBorder="1" applyAlignment="1">
      <alignment horizontal="center"/>
    </xf>
    <xf numFmtId="0" fontId="34" fillId="0" borderId="4" xfId="2" applyFont="1" applyFill="1" applyBorder="1" applyAlignment="1">
      <alignment horizontal="center" vertical="center"/>
    </xf>
    <xf numFmtId="0" fontId="34" fillId="0" borderId="2" xfId="2" applyFont="1" applyFill="1" applyBorder="1" applyAlignment="1">
      <alignment horizontal="center" vertical="center"/>
    </xf>
    <xf numFmtId="49" fontId="35" fillId="0" borderId="1" xfId="2" applyNumberFormat="1" applyFont="1" applyFill="1" applyBorder="1" applyAlignment="1">
      <alignment horizontal="center" vertical="top" wrapText="1"/>
    </xf>
    <xf numFmtId="0" fontId="34" fillId="0" borderId="3" xfId="2" applyFont="1" applyFill="1" applyBorder="1" applyAlignment="1">
      <alignment horizontal="center" vertical="center"/>
    </xf>
    <xf numFmtId="0" fontId="34" fillId="0" borderId="7" xfId="2" applyFont="1" applyFill="1" applyBorder="1" applyAlignment="1">
      <alignment horizontal="center" vertical="center"/>
    </xf>
    <xf numFmtId="0" fontId="34" fillId="0" borderId="1" xfId="2" applyFont="1" applyFill="1" applyBorder="1" applyAlignment="1">
      <alignment horizontal="center" vertical="center"/>
    </xf>
    <xf numFmtId="0" fontId="34" fillId="0" borderId="1" xfId="2" applyFont="1" applyFill="1" applyBorder="1" applyAlignment="1">
      <alignment horizontal="center" vertical="center" wrapText="1"/>
    </xf>
    <xf numFmtId="0" fontId="34" fillId="0" borderId="4" xfId="2" applyFont="1" applyFill="1" applyBorder="1" applyAlignment="1">
      <alignment vertical="center" textRotation="90" wrapText="1"/>
    </xf>
    <xf numFmtId="0" fontId="34" fillId="0" borderId="5" xfId="2" applyFont="1" applyFill="1" applyBorder="1" applyAlignment="1">
      <alignment vertical="center" textRotation="90"/>
    </xf>
    <xf numFmtId="0" fontId="34" fillId="0" borderId="2" xfId="2" applyFont="1" applyFill="1" applyBorder="1" applyAlignment="1">
      <alignment vertical="center" textRotation="90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2" applyFont="1" applyFill="1" applyBorder="1" applyAlignment="1">
      <alignment horizontal="center" vertical="center" textRotation="90" wrapText="1"/>
    </xf>
    <xf numFmtId="0" fontId="34" fillId="0" borderId="1" xfId="2" applyFont="1" applyFill="1" applyBorder="1" applyAlignment="1">
      <alignment horizontal="center" vertical="center" textRotation="90"/>
    </xf>
    <xf numFmtId="0" fontId="34" fillId="0" borderId="1" xfId="0" applyFont="1" applyFill="1" applyBorder="1" applyAlignment="1">
      <alignment horizontal="center" vertical="center"/>
    </xf>
  </cellXfs>
  <cellStyles count="158">
    <cellStyle name="Normal" xfId="0" builtinId="0"/>
    <cellStyle name="Normal 2" xfId="2"/>
    <cellStyle name="Normal 5" xfId="3"/>
    <cellStyle name="Virgül 10" xfId="38"/>
    <cellStyle name="Virgül 10 2" xfId="39"/>
    <cellStyle name="Virgül 2" xfId="1"/>
    <cellStyle name="Virgül 2 10" xfId="28"/>
    <cellStyle name="Virgül 2 10 2" xfId="123"/>
    <cellStyle name="Virgül 2 11" xfId="33"/>
    <cellStyle name="Virgül 2 11 2" xfId="124"/>
    <cellStyle name="Virgül 2 12" xfId="125"/>
    <cellStyle name="Virgül 2 2" xfId="4"/>
    <cellStyle name="Virgül 2 2 2" xfId="9"/>
    <cellStyle name="Virgül 2 2 2 2" xfId="40"/>
    <cellStyle name="Virgül 2 2 2 3" xfId="126"/>
    <cellStyle name="Virgül 2 2 3" xfId="14"/>
    <cellStyle name="Virgül 2 2 3 2" xfId="41"/>
    <cellStyle name="Virgül 2 2 3 3" xfId="127"/>
    <cellStyle name="Virgül 2 2 4" xfId="19"/>
    <cellStyle name="Virgül 2 2 4 2" xfId="128"/>
    <cellStyle name="Virgül 2 2 5" xfId="24"/>
    <cellStyle name="Virgül 2 2 5 2" xfId="129"/>
    <cellStyle name="Virgül 2 2 6" xfId="29"/>
    <cellStyle name="Virgül 2 2 6 2" xfId="130"/>
    <cellStyle name="Virgül 2 2 7" xfId="34"/>
    <cellStyle name="Virgül 2 2 7 2" xfId="131"/>
    <cellStyle name="Virgül 2 2 8" xfId="132"/>
    <cellStyle name="Virgül 2 3" xfId="5"/>
    <cellStyle name="Virgül 2 3 2" xfId="10"/>
    <cellStyle name="Virgül 2 3 2 2" xfId="133"/>
    <cellStyle name="Virgül 2 3 3" xfId="15"/>
    <cellStyle name="Virgül 2 3 3 2" xfId="134"/>
    <cellStyle name="Virgül 2 3 4" xfId="20"/>
    <cellStyle name="Virgül 2 3 4 2" xfId="135"/>
    <cellStyle name="Virgül 2 3 5" xfId="25"/>
    <cellStyle name="Virgül 2 3 5 2" xfId="136"/>
    <cellStyle name="Virgül 2 3 6" xfId="30"/>
    <cellStyle name="Virgül 2 3 6 2" xfId="137"/>
    <cellStyle name="Virgül 2 3 7" xfId="35"/>
    <cellStyle name="Virgül 2 3 7 2" xfId="138"/>
    <cellStyle name="Virgül 2 3 8" xfId="139"/>
    <cellStyle name="Virgül 2 4" xfId="6"/>
    <cellStyle name="Virgül 2 4 2" xfId="11"/>
    <cellStyle name="Virgül 2 4 2 2" xfId="42"/>
    <cellStyle name="Virgül 2 4 2 3" xfId="140"/>
    <cellStyle name="Virgül 2 4 3" xfId="16"/>
    <cellStyle name="Virgül 2 4 3 2" xfId="43"/>
    <cellStyle name="Virgül 2 4 3 3" xfId="141"/>
    <cellStyle name="Virgül 2 4 4" xfId="21"/>
    <cellStyle name="Virgül 2 4 4 2" xfId="142"/>
    <cellStyle name="Virgül 2 4 5" xfId="26"/>
    <cellStyle name="Virgül 2 4 5 2" xfId="143"/>
    <cellStyle name="Virgül 2 4 6" xfId="31"/>
    <cellStyle name="Virgül 2 4 6 2" xfId="144"/>
    <cellStyle name="Virgül 2 4 7" xfId="36"/>
    <cellStyle name="Virgül 2 4 7 2" xfId="145"/>
    <cellStyle name="Virgül 2 4 8" xfId="146"/>
    <cellStyle name="Virgül 2 5" xfId="7"/>
    <cellStyle name="Virgül 2 5 2" xfId="12"/>
    <cellStyle name="Virgül 2 5 2 2" xfId="44"/>
    <cellStyle name="Virgül 2 5 2 3" xfId="147"/>
    <cellStyle name="Virgül 2 5 3" xfId="17"/>
    <cellStyle name="Virgül 2 5 3 2" xfId="45"/>
    <cellStyle name="Virgül 2 5 3 3" xfId="148"/>
    <cellStyle name="Virgül 2 5 4" xfId="22"/>
    <cellStyle name="Virgül 2 5 4 2" xfId="149"/>
    <cellStyle name="Virgül 2 5 5" xfId="27"/>
    <cellStyle name="Virgül 2 5 5 2" xfId="150"/>
    <cellStyle name="Virgül 2 5 6" xfId="32"/>
    <cellStyle name="Virgül 2 5 6 2" xfId="151"/>
    <cellStyle name="Virgül 2 5 7" xfId="37"/>
    <cellStyle name="Virgül 2 5 7 2" xfId="152"/>
    <cellStyle name="Virgül 2 5 8" xfId="153"/>
    <cellStyle name="Virgül 2 6" xfId="8"/>
    <cellStyle name="Virgül 2 6 2" xfId="46"/>
    <cellStyle name="Virgül 2 6 3" xfId="154"/>
    <cellStyle name="Virgül 2 7" xfId="13"/>
    <cellStyle name="Virgül 2 7 2" xfId="47"/>
    <cellStyle name="Virgül 2 7 3" xfId="155"/>
    <cellStyle name="Virgül 2 8" xfId="18"/>
    <cellStyle name="Virgül 2 8 2" xfId="156"/>
    <cellStyle name="Virgül 2 9" xfId="23"/>
    <cellStyle name="Virgül 2 9 2" xfId="157"/>
    <cellStyle name="Virgül 3" xfId="48"/>
    <cellStyle name="Virgül 3 2" xfId="49"/>
    <cellStyle name="Virgül 3 2 2" xfId="50"/>
    <cellStyle name="Virgül 3 2 2 2" xfId="51"/>
    <cellStyle name="Virgül 3 2 3" xfId="52"/>
    <cellStyle name="Virgül 3 2 3 2" xfId="53"/>
    <cellStyle name="Virgül 3 2 4" xfId="54"/>
    <cellStyle name="Virgül 3 3" xfId="55"/>
    <cellStyle name="Virgül 3 3 2" xfId="56"/>
    <cellStyle name="Virgül 3 3 3" xfId="57"/>
    <cellStyle name="Virgül 3 4" xfId="58"/>
    <cellStyle name="Virgül 3 4 2" xfId="59"/>
    <cellStyle name="Virgül 3 4 2 2" xfId="60"/>
    <cellStyle name="Virgül 3 4 3" xfId="61"/>
    <cellStyle name="Virgül 3 4 3 2" xfId="62"/>
    <cellStyle name="Virgül 3 4 4" xfId="63"/>
    <cellStyle name="Virgül 3 5" xfId="64"/>
    <cellStyle name="Virgül 3 5 2" xfId="65"/>
    <cellStyle name="Virgül 3 5 2 2" xfId="66"/>
    <cellStyle name="Virgül 3 5 3" xfId="67"/>
    <cellStyle name="Virgül 3 5 3 2" xfId="68"/>
    <cellStyle name="Virgül 3 5 4" xfId="69"/>
    <cellStyle name="Virgül 3 6" xfId="70"/>
    <cellStyle name="Virgül 3 6 2" xfId="71"/>
    <cellStyle name="Virgül 3 7" xfId="72"/>
    <cellStyle name="Virgül 3 7 2" xfId="73"/>
    <cellStyle name="Virgül 4" xfId="74"/>
    <cellStyle name="Virgül 4 2" xfId="75"/>
    <cellStyle name="Virgül 4 2 2" xfId="76"/>
    <cellStyle name="Virgül 4 2 2 2" xfId="77"/>
    <cellStyle name="Virgül 4 2 3" xfId="78"/>
    <cellStyle name="Virgül 4 2 3 2" xfId="79"/>
    <cellStyle name="Virgül 4 2 4" xfId="80"/>
    <cellStyle name="Virgül 4 3" xfId="81"/>
    <cellStyle name="Virgül 4 3 2" xfId="82"/>
    <cellStyle name="Virgül 4 3 3" xfId="83"/>
    <cellStyle name="Virgül 4 4" xfId="84"/>
    <cellStyle name="Virgül 4 4 2" xfId="85"/>
    <cellStyle name="Virgül 4 4 2 2" xfId="86"/>
    <cellStyle name="Virgül 4 4 3" xfId="87"/>
    <cellStyle name="Virgül 4 4 3 2" xfId="88"/>
    <cellStyle name="Virgül 4 4 4" xfId="89"/>
    <cellStyle name="Virgül 4 5" xfId="90"/>
    <cellStyle name="Virgül 4 5 2" xfId="91"/>
    <cellStyle name="Virgül 4 5 2 2" xfId="92"/>
    <cellStyle name="Virgül 4 5 3" xfId="93"/>
    <cellStyle name="Virgül 4 5 3 2" xfId="94"/>
    <cellStyle name="Virgül 4 5 4" xfId="95"/>
    <cellStyle name="Virgül 4 6" xfId="96"/>
    <cellStyle name="Virgül 4 6 2" xfId="97"/>
    <cellStyle name="Virgül 4 7" xfId="98"/>
    <cellStyle name="Virgül 4 7 2" xfId="99"/>
    <cellStyle name="Virgül 5" xfId="100"/>
    <cellStyle name="Virgül 5 2" xfId="101"/>
    <cellStyle name="Virgül 5 2 2" xfId="102"/>
    <cellStyle name="Virgül 5 3" xfId="103"/>
    <cellStyle name="Virgül 5 3 2" xfId="104"/>
    <cellStyle name="Virgül 5 4" xfId="105"/>
    <cellStyle name="Virgül 6" xfId="106"/>
    <cellStyle name="Virgül 6 2" xfId="107"/>
    <cellStyle name="Virgül 6 3" xfId="108"/>
    <cellStyle name="Virgül 7" xfId="109"/>
    <cellStyle name="Virgül 7 2" xfId="110"/>
    <cellStyle name="Virgül 7 2 2" xfId="111"/>
    <cellStyle name="Virgül 7 3" xfId="112"/>
    <cellStyle name="Virgül 7 3 2" xfId="113"/>
    <cellStyle name="Virgül 7 4" xfId="114"/>
    <cellStyle name="Virgül 8" xfId="115"/>
    <cellStyle name="Virgül 8 2" xfId="116"/>
    <cellStyle name="Virgül 8 2 2" xfId="117"/>
    <cellStyle name="Virgül 8 3" xfId="118"/>
    <cellStyle name="Virgül 8 3 2" xfId="119"/>
    <cellStyle name="Virgül 8 4" xfId="120"/>
    <cellStyle name="Virgül 9" xfId="121"/>
    <cellStyle name="Virgül 9 2" xfId="122"/>
  </cellStyles>
  <dxfs count="0"/>
  <tableStyles count="0" defaultTableStyle="TableStyleMedium2" defaultPivotStyle="PivotStyleMedium9"/>
  <colors>
    <mruColors>
      <color rgb="FF8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9"/>
  <sheetViews>
    <sheetView zoomScale="85" zoomScaleNormal="85" workbookViewId="0">
      <pane ySplit="3" topLeftCell="A4" activePane="bottomLeft" state="frozen"/>
      <selection activeCell="H13" sqref="H13"/>
      <selection pane="bottomLeft" activeCell="G1" sqref="G1"/>
    </sheetView>
  </sheetViews>
  <sheetFormatPr defaultColWidth="9.140625" defaultRowHeight="15" x14ac:dyDescent="0.25"/>
  <cols>
    <col min="1" max="1" width="29.28515625" style="4" bestFit="1" customWidth="1"/>
    <col min="2" max="2" width="32.85546875" style="4" bestFit="1" customWidth="1"/>
    <col min="3" max="3" width="23.140625" style="4" customWidth="1"/>
    <col min="4" max="4" width="9.140625" style="4"/>
    <col min="5" max="5" width="10.42578125" style="4" bestFit="1" customWidth="1"/>
    <col min="6" max="6" width="22.85546875" style="4" customWidth="1"/>
    <col min="7" max="7" width="15.42578125" style="4" customWidth="1"/>
    <col min="8" max="16384" width="9.140625" style="4"/>
  </cols>
  <sheetData>
    <row r="1" spans="1:7" ht="15.75" x14ac:dyDescent="0.25">
      <c r="G1" s="66" t="s">
        <v>175</v>
      </c>
    </row>
    <row r="2" spans="1:7" ht="24" customHeight="1" x14ac:dyDescent="0.25">
      <c r="A2" s="71" t="s">
        <v>178</v>
      </c>
      <c r="B2" s="72"/>
      <c r="C2" s="72"/>
      <c r="D2" s="72"/>
      <c r="E2" s="72"/>
      <c r="F2" s="72"/>
      <c r="G2" s="73"/>
    </row>
    <row r="3" spans="1:7" ht="56.25" x14ac:dyDescent="0.25">
      <c r="A3" s="5" t="s">
        <v>47</v>
      </c>
      <c r="B3" s="5" t="s">
        <v>48</v>
      </c>
      <c r="C3" s="33" t="s">
        <v>49</v>
      </c>
      <c r="D3" s="5" t="s">
        <v>50</v>
      </c>
      <c r="E3" s="5" t="s">
        <v>51</v>
      </c>
      <c r="F3" s="5" t="s">
        <v>163</v>
      </c>
      <c r="G3" s="22" t="s">
        <v>168</v>
      </c>
    </row>
    <row r="4" spans="1:7" ht="34.5" customHeight="1" x14ac:dyDescent="0.25">
      <c r="A4" s="9" t="s">
        <v>164</v>
      </c>
      <c r="B4" s="6" t="s">
        <v>123</v>
      </c>
      <c r="C4" s="6" t="s">
        <v>157</v>
      </c>
      <c r="D4" s="6">
        <v>2020</v>
      </c>
      <c r="E4" s="6" t="s">
        <v>156</v>
      </c>
      <c r="F4" s="7">
        <v>4540</v>
      </c>
      <c r="G4" s="69" t="s">
        <v>169</v>
      </c>
    </row>
    <row r="5" spans="1:7" ht="34.5" customHeight="1" x14ac:dyDescent="0.25">
      <c r="A5" s="74" t="s">
        <v>183</v>
      </c>
      <c r="B5" s="6" t="s">
        <v>149</v>
      </c>
      <c r="C5" s="6" t="s">
        <v>161</v>
      </c>
      <c r="D5" s="6">
        <v>2020</v>
      </c>
      <c r="E5" s="6" t="s">
        <v>155</v>
      </c>
      <c r="F5" s="7">
        <v>1260</v>
      </c>
      <c r="G5" s="70"/>
    </row>
    <row r="6" spans="1:7" ht="34.5" customHeight="1" x14ac:dyDescent="0.25">
      <c r="A6" s="74"/>
      <c r="B6" s="6" t="s">
        <v>149</v>
      </c>
      <c r="C6" s="6" t="s">
        <v>160</v>
      </c>
      <c r="D6" s="6">
        <v>2020</v>
      </c>
      <c r="E6" s="6" t="s">
        <v>156</v>
      </c>
      <c r="F6" s="7">
        <v>4160</v>
      </c>
      <c r="G6" s="70"/>
    </row>
    <row r="7" spans="1:7" ht="34.5" customHeight="1" x14ac:dyDescent="0.25">
      <c r="A7" s="74"/>
      <c r="B7" s="6" t="s">
        <v>158</v>
      </c>
      <c r="C7" s="6" t="s">
        <v>159</v>
      </c>
      <c r="D7" s="6">
        <v>2020</v>
      </c>
      <c r="E7" s="6" t="s">
        <v>156</v>
      </c>
      <c r="F7" s="7">
        <v>5020</v>
      </c>
      <c r="G7" s="70"/>
    </row>
    <row r="8" spans="1:7" ht="34.5" customHeight="1" x14ac:dyDescent="0.25">
      <c r="A8" s="74"/>
      <c r="B8" s="6" t="s">
        <v>147</v>
      </c>
      <c r="C8" s="6" t="s">
        <v>162</v>
      </c>
      <c r="D8" s="6">
        <v>2021</v>
      </c>
      <c r="E8" s="6" t="s">
        <v>156</v>
      </c>
      <c r="F8" s="7">
        <v>7140</v>
      </c>
      <c r="G8" s="70"/>
    </row>
    <row r="9" spans="1:7" ht="34.5" customHeight="1" x14ac:dyDescent="0.25">
      <c r="A9" s="68" t="s">
        <v>2</v>
      </c>
      <c r="B9" s="68"/>
      <c r="C9" s="68"/>
      <c r="D9" s="68"/>
      <c r="E9" s="68"/>
      <c r="F9" s="8">
        <f>SUM(F4:F8)</f>
        <v>22120</v>
      </c>
      <c r="G9" s="25"/>
    </row>
  </sheetData>
  <mergeCells count="4">
    <mergeCell ref="A9:E9"/>
    <mergeCell ref="G4:G8"/>
    <mergeCell ref="A2:G2"/>
    <mergeCell ref="A5:A8"/>
  </mergeCells>
  <pageMargins left="0.9055118110236221" right="0.70866141732283472" top="1.3385826771653544" bottom="0.74803149606299213" header="0.31496062992125984" footer="0.31496062992125984"/>
  <pageSetup paperSize="9" scale="89" fitToHeight="0" orientation="landscape" r:id="rId1"/>
  <ignoredErrors>
    <ignoredError sqref="E4:E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20"/>
  <sheetViews>
    <sheetView zoomScale="90" zoomScaleNormal="90" workbookViewId="0">
      <selection activeCell="E1" sqref="E1"/>
    </sheetView>
  </sheetViews>
  <sheetFormatPr defaultRowHeight="15" x14ac:dyDescent="0.25"/>
  <cols>
    <col min="1" max="3" width="35.140625" customWidth="1"/>
    <col min="4" max="4" width="24.7109375" customWidth="1"/>
    <col min="5" max="5" width="16.28515625" customWidth="1"/>
    <col min="7" max="7" width="15.85546875" customWidth="1"/>
  </cols>
  <sheetData>
    <row r="1" spans="1:7" ht="15.75" x14ac:dyDescent="0.25">
      <c r="E1" s="67" t="s">
        <v>174</v>
      </c>
    </row>
    <row r="2" spans="1:7" ht="43.9" customHeight="1" x14ac:dyDescent="0.25">
      <c r="A2" s="81" t="s">
        <v>180</v>
      </c>
      <c r="B2" s="81"/>
      <c r="C2" s="81"/>
      <c r="D2" s="81"/>
      <c r="E2" s="81"/>
    </row>
    <row r="3" spans="1:7" ht="37.15" customHeight="1" x14ac:dyDescent="0.25">
      <c r="A3" s="78" t="s">
        <v>19</v>
      </c>
      <c r="B3" s="80" t="s">
        <v>0</v>
      </c>
      <c r="C3" s="80"/>
      <c r="D3" s="79" t="s">
        <v>2</v>
      </c>
      <c r="E3" s="79" t="s">
        <v>168</v>
      </c>
    </row>
    <row r="4" spans="1:7" ht="37.15" customHeight="1" x14ac:dyDescent="0.25">
      <c r="A4" s="78"/>
      <c r="B4" s="24">
        <v>1518</v>
      </c>
      <c r="C4" s="24">
        <v>1552</v>
      </c>
      <c r="D4" s="79"/>
      <c r="E4" s="79"/>
    </row>
    <row r="5" spans="1:7" ht="29.25" customHeight="1" x14ac:dyDescent="0.25">
      <c r="A5" s="27" t="s">
        <v>39</v>
      </c>
      <c r="B5" s="28">
        <v>3000</v>
      </c>
      <c r="C5" s="29"/>
      <c r="D5" s="28">
        <f>SUM(B5:C5)</f>
        <v>3000</v>
      </c>
      <c r="E5" s="75" t="s">
        <v>171</v>
      </c>
    </row>
    <row r="6" spans="1:7" ht="29.25" customHeight="1" x14ac:dyDescent="0.25">
      <c r="A6" s="12" t="s">
        <v>30</v>
      </c>
      <c r="B6" s="13">
        <v>3250</v>
      </c>
      <c r="C6" s="16"/>
      <c r="D6" s="13">
        <f t="shared" ref="D6:D11" si="0">SUM(B6:C6)</f>
        <v>3250</v>
      </c>
      <c r="E6" s="76"/>
    </row>
    <row r="7" spans="1:7" ht="29.25" customHeight="1" x14ac:dyDescent="0.25">
      <c r="A7" s="12" t="s">
        <v>25</v>
      </c>
      <c r="B7" s="13">
        <v>3000</v>
      </c>
      <c r="C7" s="16"/>
      <c r="D7" s="13">
        <f t="shared" si="0"/>
        <v>3000</v>
      </c>
      <c r="E7" s="76"/>
    </row>
    <row r="8" spans="1:7" ht="29.25" customHeight="1" x14ac:dyDescent="0.25">
      <c r="A8" s="12" t="s">
        <v>21</v>
      </c>
      <c r="B8" s="13">
        <v>3500</v>
      </c>
      <c r="C8" s="16"/>
      <c r="D8" s="13">
        <f t="shared" si="0"/>
        <v>3500</v>
      </c>
      <c r="E8" s="76"/>
    </row>
    <row r="9" spans="1:7" ht="29.25" customHeight="1" x14ac:dyDescent="0.25">
      <c r="A9" s="12" t="s">
        <v>37</v>
      </c>
      <c r="B9" s="13">
        <v>2000</v>
      </c>
      <c r="C9" s="16"/>
      <c r="D9" s="13">
        <f t="shared" si="0"/>
        <v>2000</v>
      </c>
      <c r="E9" s="76"/>
    </row>
    <row r="10" spans="1:7" ht="29.25" customHeight="1" x14ac:dyDescent="0.25">
      <c r="A10" s="12" t="s">
        <v>44</v>
      </c>
      <c r="B10" s="13"/>
      <c r="C10" s="13">
        <v>110</v>
      </c>
      <c r="D10" s="13">
        <f t="shared" si="0"/>
        <v>110</v>
      </c>
      <c r="E10" s="77"/>
    </row>
    <row r="11" spans="1:7" ht="30.6" customHeight="1" x14ac:dyDescent="0.3">
      <c r="A11" s="14" t="s">
        <v>2</v>
      </c>
      <c r="B11" s="15">
        <f>SUM(B5:B10)</f>
        <v>14750</v>
      </c>
      <c r="C11" s="15">
        <f>SUM(C5:C10)</f>
        <v>110</v>
      </c>
      <c r="D11" s="15">
        <f t="shared" si="0"/>
        <v>14860</v>
      </c>
      <c r="E11" s="26"/>
      <c r="F11" s="3"/>
    </row>
    <row r="14" spans="1:7" ht="32.25" customHeight="1" x14ac:dyDescent="0.25">
      <c r="A14" s="81" t="s">
        <v>179</v>
      </c>
      <c r="B14" s="81"/>
      <c r="C14" s="81"/>
      <c r="D14" s="81"/>
      <c r="E14" s="81"/>
      <c r="G14" s="2"/>
    </row>
    <row r="15" spans="1:7" ht="18.75" x14ac:dyDescent="0.25">
      <c r="A15" s="78" t="s">
        <v>19</v>
      </c>
      <c r="B15" s="80"/>
      <c r="C15" s="80"/>
      <c r="D15" s="79" t="s">
        <v>2</v>
      </c>
      <c r="E15" s="79" t="s">
        <v>168</v>
      </c>
    </row>
    <row r="16" spans="1:7" ht="18.75" x14ac:dyDescent="0.25">
      <c r="A16" s="78"/>
      <c r="B16" s="35">
        <v>1123</v>
      </c>
      <c r="C16" s="35">
        <v>1141</v>
      </c>
      <c r="D16" s="79"/>
      <c r="E16" s="79"/>
    </row>
    <row r="17" spans="1:5" ht="33.75" customHeight="1" x14ac:dyDescent="0.25">
      <c r="A17" s="12" t="s">
        <v>34</v>
      </c>
      <c r="B17" s="13">
        <v>77</v>
      </c>
      <c r="C17" s="13"/>
      <c r="D17" s="13">
        <f>SUM(B17:C17)</f>
        <v>77</v>
      </c>
      <c r="E17" s="82" t="s">
        <v>170</v>
      </c>
    </row>
    <row r="18" spans="1:5" ht="33.75" customHeight="1" x14ac:dyDescent="0.25">
      <c r="A18" s="12" t="s">
        <v>35</v>
      </c>
      <c r="B18" s="13">
        <v>15</v>
      </c>
      <c r="C18" s="13">
        <v>19</v>
      </c>
      <c r="D18" s="13">
        <f>SUM(B18:C18)</f>
        <v>34</v>
      </c>
      <c r="E18" s="83"/>
    </row>
    <row r="19" spans="1:5" ht="33.75" customHeight="1" x14ac:dyDescent="0.25">
      <c r="A19" s="12" t="s">
        <v>27</v>
      </c>
      <c r="B19" s="13"/>
      <c r="C19" s="13">
        <v>12</v>
      </c>
      <c r="D19" s="13">
        <f>SUM(B19:C19)</f>
        <v>12</v>
      </c>
      <c r="E19" s="84"/>
    </row>
    <row r="20" spans="1:5" ht="33.75" customHeight="1" x14ac:dyDescent="0.3">
      <c r="A20" s="14" t="s">
        <v>2</v>
      </c>
      <c r="B20" s="15">
        <f>SUM(B17:B19)</f>
        <v>92</v>
      </c>
      <c r="C20" s="15">
        <f>SUM(C17:C19)</f>
        <v>31</v>
      </c>
      <c r="D20" s="15">
        <f>SUM(D17:D19)</f>
        <v>123</v>
      </c>
      <c r="E20" s="37"/>
    </row>
  </sheetData>
  <sortState ref="A4:H12">
    <sortCondition descending="1" ref="D4:D12"/>
  </sortState>
  <mergeCells count="12">
    <mergeCell ref="E17:E19"/>
    <mergeCell ref="A14:E14"/>
    <mergeCell ref="A15:A16"/>
    <mergeCell ref="B15:C15"/>
    <mergeCell ref="D15:D16"/>
    <mergeCell ref="E15:E16"/>
    <mergeCell ref="E5:E10"/>
    <mergeCell ref="A3:A4"/>
    <mergeCell ref="D3:D4"/>
    <mergeCell ref="B3:C3"/>
    <mergeCell ref="A2:E2"/>
    <mergeCell ref="E3:E4"/>
  </mergeCells>
  <printOptions horizontalCentered="1"/>
  <pageMargins left="0" right="0" top="1.1417322834645669" bottom="0.98425196850393704" header="0" footer="0"/>
  <pageSetup paperSize="9" scale="79" orientation="landscape" r:id="rId1"/>
  <ignoredErrors>
    <ignoredError sqref="B11:C11 B20:C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111"/>
  <sheetViews>
    <sheetView zoomScale="85" zoomScaleNormal="85" workbookViewId="0">
      <pane ySplit="3" topLeftCell="A4" activePane="bottomLeft" state="frozen"/>
      <selection activeCell="H144" sqref="H144"/>
      <selection pane="bottomLeft" activeCell="F1" sqref="F1"/>
    </sheetView>
  </sheetViews>
  <sheetFormatPr defaultColWidth="9.140625" defaultRowHeight="15" x14ac:dyDescent="0.25"/>
  <cols>
    <col min="1" max="1" width="29.28515625" style="4" bestFit="1" customWidth="1"/>
    <col min="2" max="2" width="42.140625" style="4" customWidth="1"/>
    <col min="3" max="3" width="21.7109375" style="4" customWidth="1"/>
    <col min="4" max="4" width="20.140625" style="4" customWidth="1"/>
    <col min="5" max="5" width="22.140625" style="4" customWidth="1"/>
    <col min="6" max="6" width="16.42578125" style="4" customWidth="1"/>
    <col min="7" max="16384" width="9.140625" style="4"/>
  </cols>
  <sheetData>
    <row r="1" spans="1:6" ht="15.75" x14ac:dyDescent="0.25">
      <c r="F1" s="66" t="s">
        <v>173</v>
      </c>
    </row>
    <row r="2" spans="1:6" ht="23.25" customHeight="1" x14ac:dyDescent="0.25">
      <c r="A2" s="88" t="s">
        <v>181</v>
      </c>
      <c r="B2" s="88"/>
      <c r="C2" s="88"/>
      <c r="D2" s="88"/>
      <c r="E2" s="88"/>
      <c r="F2" s="88"/>
    </row>
    <row r="3" spans="1:6" ht="41.25" customHeight="1" x14ac:dyDescent="0.25">
      <c r="A3" s="23" t="s">
        <v>19</v>
      </c>
      <c r="B3" s="23" t="s">
        <v>48</v>
      </c>
      <c r="C3" s="23" t="s">
        <v>49</v>
      </c>
      <c r="D3" s="23" t="s">
        <v>51</v>
      </c>
      <c r="E3" s="10" t="s">
        <v>165</v>
      </c>
      <c r="F3" s="10" t="s">
        <v>168</v>
      </c>
    </row>
    <row r="4" spans="1:6" ht="24" customHeight="1" x14ac:dyDescent="0.25">
      <c r="A4" s="85" t="s">
        <v>254</v>
      </c>
      <c r="B4" s="11" t="s">
        <v>52</v>
      </c>
      <c r="C4" s="11" t="s">
        <v>54</v>
      </c>
      <c r="D4" s="11" t="s">
        <v>8</v>
      </c>
      <c r="E4" s="43">
        <v>161490</v>
      </c>
      <c r="F4" s="89" t="s">
        <v>171</v>
      </c>
    </row>
    <row r="5" spans="1:6" ht="24" customHeight="1" x14ac:dyDescent="0.25">
      <c r="A5" s="86"/>
      <c r="B5" s="11" t="s">
        <v>184</v>
      </c>
      <c r="C5" s="11" t="s">
        <v>185</v>
      </c>
      <c r="D5" s="11" t="s">
        <v>8</v>
      </c>
      <c r="E5" s="43">
        <v>4500000</v>
      </c>
      <c r="F5" s="89"/>
    </row>
    <row r="6" spans="1:6" ht="24" customHeight="1" x14ac:dyDescent="0.25">
      <c r="A6" s="87"/>
      <c r="B6" s="11" t="s">
        <v>52</v>
      </c>
      <c r="C6" s="11" t="s">
        <v>53</v>
      </c>
      <c r="D6" s="11" t="s">
        <v>9</v>
      </c>
      <c r="E6" s="43">
        <v>158592</v>
      </c>
      <c r="F6" s="89"/>
    </row>
    <row r="7" spans="1:6" ht="24" customHeight="1" x14ac:dyDescent="0.25">
      <c r="A7" s="40" t="s">
        <v>255</v>
      </c>
      <c r="B7" s="11" t="s">
        <v>186</v>
      </c>
      <c r="C7" s="11" t="s">
        <v>187</v>
      </c>
      <c r="D7" s="11">
        <v>1541</v>
      </c>
      <c r="E7" s="43">
        <v>3221810</v>
      </c>
      <c r="F7" s="89"/>
    </row>
    <row r="8" spans="1:6" ht="24" customHeight="1" x14ac:dyDescent="0.25">
      <c r="A8" s="85" t="s">
        <v>270</v>
      </c>
      <c r="B8" s="11" t="s">
        <v>56</v>
      </c>
      <c r="C8" s="11" t="s">
        <v>60</v>
      </c>
      <c r="D8" s="11" t="s">
        <v>59</v>
      </c>
      <c r="E8" s="44">
        <v>861284</v>
      </c>
      <c r="F8" s="89"/>
    </row>
    <row r="9" spans="1:6" ht="24" customHeight="1" x14ac:dyDescent="0.25">
      <c r="A9" s="86"/>
      <c r="B9" s="11" t="s">
        <v>55</v>
      </c>
      <c r="C9" s="11" t="s">
        <v>58</v>
      </c>
      <c r="D9" s="11" t="s">
        <v>59</v>
      </c>
      <c r="E9" s="43">
        <v>993420</v>
      </c>
      <c r="F9" s="89"/>
    </row>
    <row r="10" spans="1:6" ht="24" customHeight="1" x14ac:dyDescent="0.25">
      <c r="A10" s="86"/>
      <c r="B10" s="11" t="s">
        <v>56</v>
      </c>
      <c r="C10" s="11" t="s">
        <v>188</v>
      </c>
      <c r="D10" s="11">
        <v>1541</v>
      </c>
      <c r="E10" s="43">
        <v>4000000</v>
      </c>
      <c r="F10" s="89"/>
    </row>
    <row r="11" spans="1:6" ht="24" customHeight="1" x14ac:dyDescent="0.25">
      <c r="A11" s="86"/>
      <c r="B11" s="11" t="s">
        <v>55</v>
      </c>
      <c r="C11" s="11" t="s">
        <v>189</v>
      </c>
      <c r="D11" s="11">
        <v>1541</v>
      </c>
      <c r="E11" s="43">
        <v>5000000</v>
      </c>
      <c r="F11" s="89"/>
    </row>
    <row r="12" spans="1:6" ht="24" customHeight="1" x14ac:dyDescent="0.25">
      <c r="A12" s="86"/>
      <c r="B12" s="11" t="s">
        <v>190</v>
      </c>
      <c r="C12" s="11" t="s">
        <v>191</v>
      </c>
      <c r="D12" s="11" t="s">
        <v>57</v>
      </c>
      <c r="E12" s="43">
        <v>2250000</v>
      </c>
      <c r="F12" s="89"/>
    </row>
    <row r="13" spans="1:6" ht="24" customHeight="1" x14ac:dyDescent="0.25">
      <c r="A13" s="86"/>
      <c r="B13" s="11" t="s">
        <v>192</v>
      </c>
      <c r="C13" s="11" t="s">
        <v>193</v>
      </c>
      <c r="D13" s="11" t="s">
        <v>57</v>
      </c>
      <c r="E13" s="43">
        <v>1000000</v>
      </c>
      <c r="F13" s="89"/>
    </row>
    <row r="14" spans="1:6" ht="24" customHeight="1" x14ac:dyDescent="0.25">
      <c r="A14" s="86"/>
      <c r="B14" s="11" t="s">
        <v>194</v>
      </c>
      <c r="C14" s="11" t="s">
        <v>195</v>
      </c>
      <c r="D14" s="11" t="s">
        <v>57</v>
      </c>
      <c r="E14" s="43">
        <v>2000000</v>
      </c>
      <c r="F14" s="89"/>
    </row>
    <row r="15" spans="1:6" ht="24" customHeight="1" x14ac:dyDescent="0.25">
      <c r="A15" s="87"/>
      <c r="B15" s="11" t="s">
        <v>196</v>
      </c>
      <c r="C15" s="11" t="s">
        <v>197</v>
      </c>
      <c r="D15" s="11" t="s">
        <v>57</v>
      </c>
      <c r="E15" s="44">
        <v>1000000</v>
      </c>
      <c r="F15" s="89"/>
    </row>
    <row r="16" spans="1:6" ht="24" customHeight="1" x14ac:dyDescent="0.25">
      <c r="A16" s="40" t="s">
        <v>256</v>
      </c>
      <c r="B16" s="11" t="s">
        <v>61</v>
      </c>
      <c r="C16" s="11" t="s">
        <v>62</v>
      </c>
      <c r="D16" s="11">
        <v>1541</v>
      </c>
      <c r="E16" s="44">
        <v>6000000</v>
      </c>
      <c r="F16" s="89"/>
    </row>
    <row r="17" spans="1:6" ht="24" customHeight="1" x14ac:dyDescent="0.25">
      <c r="A17" s="85" t="s">
        <v>271</v>
      </c>
      <c r="B17" s="11" t="s">
        <v>65</v>
      </c>
      <c r="C17" s="11" t="s">
        <v>198</v>
      </c>
      <c r="D17" s="11" t="s">
        <v>8</v>
      </c>
      <c r="E17" s="43">
        <v>1000000</v>
      </c>
      <c r="F17" s="89"/>
    </row>
    <row r="18" spans="1:6" ht="24" customHeight="1" x14ac:dyDescent="0.25">
      <c r="A18" s="86"/>
      <c r="B18" s="11" t="s">
        <v>64</v>
      </c>
      <c r="C18" s="11" t="s">
        <v>66</v>
      </c>
      <c r="D18" s="11" t="s">
        <v>8</v>
      </c>
      <c r="E18" s="43">
        <v>1000000</v>
      </c>
      <c r="F18" s="89"/>
    </row>
    <row r="19" spans="1:6" ht="24" customHeight="1" x14ac:dyDescent="0.25">
      <c r="A19" s="86"/>
      <c r="B19" s="11" t="s">
        <v>63</v>
      </c>
      <c r="C19" s="11" t="s">
        <v>70</v>
      </c>
      <c r="D19" s="11" t="s">
        <v>8</v>
      </c>
      <c r="E19" s="43">
        <v>30948</v>
      </c>
      <c r="F19" s="89"/>
    </row>
    <row r="20" spans="1:6" ht="24" customHeight="1" x14ac:dyDescent="0.25">
      <c r="A20" s="86"/>
      <c r="B20" s="11" t="s">
        <v>199</v>
      </c>
      <c r="C20" s="11" t="s">
        <v>200</v>
      </c>
      <c r="D20" s="11" t="s">
        <v>8</v>
      </c>
      <c r="E20" s="43">
        <v>1750000</v>
      </c>
      <c r="F20" s="89"/>
    </row>
    <row r="21" spans="1:6" ht="24" customHeight="1" x14ac:dyDescent="0.25">
      <c r="A21" s="86"/>
      <c r="B21" s="11" t="s">
        <v>65</v>
      </c>
      <c r="C21" s="11" t="s">
        <v>201</v>
      </c>
      <c r="D21" s="11" t="s">
        <v>9</v>
      </c>
      <c r="E21" s="43">
        <v>1500000</v>
      </c>
      <c r="F21" s="89"/>
    </row>
    <row r="22" spans="1:6" ht="24" customHeight="1" x14ac:dyDescent="0.25">
      <c r="A22" s="86"/>
      <c r="B22" s="11" t="s">
        <v>63</v>
      </c>
      <c r="C22" s="11" t="s">
        <v>202</v>
      </c>
      <c r="D22" s="11" t="s">
        <v>9</v>
      </c>
      <c r="E22" s="43">
        <v>2500000</v>
      </c>
      <c r="F22" s="89"/>
    </row>
    <row r="23" spans="1:6" ht="24" customHeight="1" x14ac:dyDescent="0.25">
      <c r="A23" s="86"/>
      <c r="B23" s="11" t="s">
        <v>199</v>
      </c>
      <c r="C23" s="11" t="s">
        <v>203</v>
      </c>
      <c r="D23" s="11" t="s">
        <v>9</v>
      </c>
      <c r="E23" s="43">
        <v>750000</v>
      </c>
      <c r="F23" s="89"/>
    </row>
    <row r="24" spans="1:6" ht="24" customHeight="1" x14ac:dyDescent="0.25">
      <c r="A24" s="86"/>
      <c r="B24" s="11" t="s">
        <v>63</v>
      </c>
      <c r="C24" s="11" t="s">
        <v>67</v>
      </c>
      <c r="D24" s="11" t="s">
        <v>7</v>
      </c>
      <c r="E24" s="43">
        <v>436305</v>
      </c>
      <c r="F24" s="89"/>
    </row>
    <row r="25" spans="1:6" ht="24" customHeight="1" x14ac:dyDescent="0.25">
      <c r="A25" s="86"/>
      <c r="B25" s="11" t="s">
        <v>64</v>
      </c>
      <c r="C25" s="11" t="s">
        <v>204</v>
      </c>
      <c r="D25" s="11" t="s">
        <v>7</v>
      </c>
      <c r="E25" s="43">
        <v>2000000</v>
      </c>
      <c r="F25" s="89"/>
    </row>
    <row r="26" spans="1:6" ht="24" customHeight="1" x14ac:dyDescent="0.25">
      <c r="A26" s="86"/>
      <c r="B26" s="11" t="s">
        <v>65</v>
      </c>
      <c r="C26" s="11" t="s">
        <v>69</v>
      </c>
      <c r="D26" s="11" t="s">
        <v>10</v>
      </c>
      <c r="E26" s="43">
        <v>179187</v>
      </c>
      <c r="F26" s="89"/>
    </row>
    <row r="27" spans="1:6" ht="24" customHeight="1" x14ac:dyDescent="0.25">
      <c r="A27" s="87"/>
      <c r="B27" s="11" t="s">
        <v>63</v>
      </c>
      <c r="C27" s="11" t="s">
        <v>68</v>
      </c>
      <c r="D27" s="11" t="s">
        <v>10</v>
      </c>
      <c r="E27" s="43">
        <v>593832</v>
      </c>
      <c r="F27" s="89"/>
    </row>
    <row r="28" spans="1:6" ht="24" customHeight="1" x14ac:dyDescent="0.25">
      <c r="A28" s="40" t="s">
        <v>257</v>
      </c>
      <c r="B28" s="11" t="s">
        <v>71</v>
      </c>
      <c r="C28" s="11" t="s">
        <v>72</v>
      </c>
      <c r="D28" s="11">
        <v>1541</v>
      </c>
      <c r="E28" s="43">
        <v>3975992</v>
      </c>
      <c r="F28" s="89"/>
    </row>
    <row r="29" spans="1:6" ht="24" customHeight="1" x14ac:dyDescent="0.25">
      <c r="A29" s="85" t="s">
        <v>258</v>
      </c>
      <c r="B29" s="11" t="s">
        <v>73</v>
      </c>
      <c r="C29" s="11" t="s">
        <v>74</v>
      </c>
      <c r="D29" s="11" t="s">
        <v>8</v>
      </c>
      <c r="E29" s="43">
        <v>2000000</v>
      </c>
      <c r="F29" s="89"/>
    </row>
    <row r="30" spans="1:6" ht="24" customHeight="1" x14ac:dyDescent="0.25">
      <c r="A30" s="86"/>
      <c r="B30" s="11" t="s">
        <v>75</v>
      </c>
      <c r="C30" s="11" t="s">
        <v>205</v>
      </c>
      <c r="D30" s="11" t="s">
        <v>8</v>
      </c>
      <c r="E30" s="43">
        <v>2000000</v>
      </c>
      <c r="F30" s="89"/>
    </row>
    <row r="31" spans="1:6" ht="24" customHeight="1" x14ac:dyDescent="0.25">
      <c r="A31" s="86"/>
      <c r="B31" s="11" t="s">
        <v>76</v>
      </c>
      <c r="C31" s="11" t="s">
        <v>77</v>
      </c>
      <c r="D31" s="11" t="s">
        <v>9</v>
      </c>
      <c r="E31" s="43">
        <v>767526</v>
      </c>
      <c r="F31" s="89"/>
    </row>
    <row r="32" spans="1:6" ht="24" customHeight="1" x14ac:dyDescent="0.25">
      <c r="A32" s="86"/>
      <c r="B32" s="11" t="s">
        <v>81</v>
      </c>
      <c r="C32" s="11" t="s">
        <v>82</v>
      </c>
      <c r="D32" s="11" t="s">
        <v>9</v>
      </c>
      <c r="E32" s="43">
        <v>132020</v>
      </c>
      <c r="F32" s="89"/>
    </row>
    <row r="33" spans="1:6" ht="24" customHeight="1" x14ac:dyDescent="0.25">
      <c r="A33" s="86"/>
      <c r="B33" s="11" t="s">
        <v>78</v>
      </c>
      <c r="C33" s="11" t="s">
        <v>79</v>
      </c>
      <c r="D33" s="11" t="s">
        <v>9</v>
      </c>
      <c r="E33" s="43">
        <v>441482</v>
      </c>
      <c r="F33" s="89"/>
    </row>
    <row r="34" spans="1:6" ht="24" customHeight="1" x14ac:dyDescent="0.25">
      <c r="A34" s="86"/>
      <c r="B34" s="11" t="s">
        <v>75</v>
      </c>
      <c r="C34" s="11" t="s">
        <v>206</v>
      </c>
      <c r="D34" s="11" t="s">
        <v>7</v>
      </c>
      <c r="E34" s="43">
        <v>2374976</v>
      </c>
      <c r="F34" s="89"/>
    </row>
    <row r="35" spans="1:6" ht="24" customHeight="1" x14ac:dyDescent="0.25">
      <c r="A35" s="86"/>
      <c r="B35" s="11" t="s">
        <v>76</v>
      </c>
      <c r="C35" s="11" t="s">
        <v>80</v>
      </c>
      <c r="D35" s="11" t="s">
        <v>10</v>
      </c>
      <c r="E35" s="43">
        <v>275028</v>
      </c>
      <c r="F35" s="89"/>
    </row>
    <row r="36" spans="1:6" ht="24" customHeight="1" x14ac:dyDescent="0.25">
      <c r="A36" s="87"/>
      <c r="B36" s="11" t="s">
        <v>78</v>
      </c>
      <c r="C36" s="11" t="s">
        <v>207</v>
      </c>
      <c r="D36" s="11" t="s">
        <v>16</v>
      </c>
      <c r="E36" s="43" t="s">
        <v>276</v>
      </c>
      <c r="F36" s="89"/>
    </row>
    <row r="37" spans="1:6" ht="24" customHeight="1" x14ac:dyDescent="0.25">
      <c r="A37" s="85" t="s">
        <v>259</v>
      </c>
      <c r="B37" s="11" t="s">
        <v>28</v>
      </c>
      <c r="C37" s="11" t="s">
        <v>208</v>
      </c>
      <c r="D37" s="11" t="s">
        <v>14</v>
      </c>
      <c r="E37" s="43">
        <v>3000000</v>
      </c>
      <c r="F37" s="89"/>
    </row>
    <row r="38" spans="1:6" ht="24" customHeight="1" x14ac:dyDescent="0.25">
      <c r="A38" s="86"/>
      <c r="B38" s="11" t="s">
        <v>176</v>
      </c>
      <c r="C38" s="11" t="s">
        <v>209</v>
      </c>
      <c r="D38" s="11" t="s">
        <v>14</v>
      </c>
      <c r="E38" s="43">
        <v>3000000</v>
      </c>
      <c r="F38" s="89"/>
    </row>
    <row r="39" spans="1:6" ht="24" customHeight="1" x14ac:dyDescent="0.25">
      <c r="A39" s="86"/>
      <c r="B39" s="11" t="s">
        <v>86</v>
      </c>
      <c r="C39" s="11" t="s">
        <v>210</v>
      </c>
      <c r="D39" s="11" t="s">
        <v>14</v>
      </c>
      <c r="E39" s="43">
        <v>2000000</v>
      </c>
      <c r="F39" s="89"/>
    </row>
    <row r="40" spans="1:6" ht="24" customHeight="1" x14ac:dyDescent="0.25">
      <c r="A40" s="86"/>
      <c r="B40" s="11" t="s">
        <v>83</v>
      </c>
      <c r="C40" s="11" t="s">
        <v>89</v>
      </c>
      <c r="D40" s="11" t="s">
        <v>14</v>
      </c>
      <c r="E40" s="43">
        <v>83646</v>
      </c>
      <c r="F40" s="89"/>
    </row>
    <row r="41" spans="1:6" ht="24" customHeight="1" x14ac:dyDescent="0.25">
      <c r="A41" s="86"/>
      <c r="B41" s="11" t="s">
        <v>28</v>
      </c>
      <c r="C41" s="11" t="s">
        <v>211</v>
      </c>
      <c r="D41" s="11" t="s">
        <v>7</v>
      </c>
      <c r="E41" s="44">
        <v>1013370</v>
      </c>
      <c r="F41" s="89"/>
    </row>
    <row r="42" spans="1:6" ht="24" customHeight="1" x14ac:dyDescent="0.25">
      <c r="A42" s="86"/>
      <c r="B42" s="11" t="s">
        <v>83</v>
      </c>
      <c r="C42" s="11" t="s">
        <v>88</v>
      </c>
      <c r="D42" s="11" t="s">
        <v>7</v>
      </c>
      <c r="E42" s="44">
        <v>129943</v>
      </c>
      <c r="F42" s="89"/>
    </row>
    <row r="43" spans="1:6" ht="24" customHeight="1" x14ac:dyDescent="0.25">
      <c r="A43" s="86"/>
      <c r="B43" s="11" t="s">
        <v>28</v>
      </c>
      <c r="C43" s="11" t="s">
        <v>87</v>
      </c>
      <c r="D43" s="11" t="s">
        <v>15</v>
      </c>
      <c r="E43" s="44">
        <v>123611</v>
      </c>
      <c r="F43" s="89"/>
    </row>
    <row r="44" spans="1:6" ht="24" customHeight="1" x14ac:dyDescent="0.25">
      <c r="A44" s="86"/>
      <c r="B44" s="11" t="s">
        <v>176</v>
      </c>
      <c r="C44" s="11" t="s">
        <v>212</v>
      </c>
      <c r="D44" s="11" t="s">
        <v>15</v>
      </c>
      <c r="E44" s="44">
        <v>1246740</v>
      </c>
      <c r="F44" s="89"/>
    </row>
    <row r="45" spans="1:6" ht="24" customHeight="1" x14ac:dyDescent="0.25">
      <c r="A45" s="86"/>
      <c r="B45" s="11" t="s">
        <v>28</v>
      </c>
      <c r="C45" s="11" t="s">
        <v>213</v>
      </c>
      <c r="D45" s="11" t="s">
        <v>11</v>
      </c>
      <c r="E45" s="44">
        <v>1488740</v>
      </c>
      <c r="F45" s="89"/>
    </row>
    <row r="46" spans="1:6" ht="24" customHeight="1" x14ac:dyDescent="0.25">
      <c r="A46" s="86"/>
      <c r="B46" s="11" t="s">
        <v>83</v>
      </c>
      <c r="C46" s="11" t="s">
        <v>84</v>
      </c>
      <c r="D46" s="11" t="s">
        <v>85</v>
      </c>
      <c r="E46" s="43">
        <v>1250000</v>
      </c>
      <c r="F46" s="89"/>
    </row>
    <row r="47" spans="1:6" ht="24" customHeight="1" x14ac:dyDescent="0.25">
      <c r="A47" s="87"/>
      <c r="B47" s="11" t="s">
        <v>83</v>
      </c>
      <c r="C47" s="11" t="s">
        <v>214</v>
      </c>
      <c r="D47" s="11">
        <v>1541</v>
      </c>
      <c r="E47" s="43">
        <v>7000000</v>
      </c>
      <c r="F47" s="89"/>
    </row>
    <row r="48" spans="1:6" ht="24" customHeight="1" x14ac:dyDescent="0.25">
      <c r="A48" s="85" t="s">
        <v>260</v>
      </c>
      <c r="B48" s="11" t="s">
        <v>91</v>
      </c>
      <c r="C48" s="11" t="s">
        <v>93</v>
      </c>
      <c r="D48" s="11">
        <v>1541</v>
      </c>
      <c r="E48" s="43">
        <v>577531</v>
      </c>
      <c r="F48" s="89"/>
    </row>
    <row r="49" spans="1:6" ht="24" customHeight="1" x14ac:dyDescent="0.25">
      <c r="A49" s="86"/>
      <c r="B49" s="11" t="s">
        <v>215</v>
      </c>
      <c r="C49" s="11" t="s">
        <v>216</v>
      </c>
      <c r="D49" s="11">
        <v>1541</v>
      </c>
      <c r="E49" s="43">
        <v>1500000</v>
      </c>
      <c r="F49" s="89"/>
    </row>
    <row r="50" spans="1:6" ht="24" customHeight="1" x14ac:dyDescent="0.25">
      <c r="A50" s="86"/>
      <c r="B50" s="11" t="s">
        <v>217</v>
      </c>
      <c r="C50" s="11" t="s">
        <v>218</v>
      </c>
      <c r="D50" s="11">
        <v>1541</v>
      </c>
      <c r="E50" s="43">
        <v>2000000</v>
      </c>
      <c r="F50" s="89"/>
    </row>
    <row r="51" spans="1:6" ht="24" customHeight="1" x14ac:dyDescent="0.25">
      <c r="A51" s="86"/>
      <c r="B51" s="11" t="s">
        <v>219</v>
      </c>
      <c r="C51" s="11" t="s">
        <v>220</v>
      </c>
      <c r="D51" s="11">
        <v>1541</v>
      </c>
      <c r="E51" s="43">
        <v>5000000</v>
      </c>
      <c r="F51" s="89"/>
    </row>
    <row r="52" spans="1:6" ht="24" customHeight="1" x14ac:dyDescent="0.25">
      <c r="A52" s="86"/>
      <c r="B52" s="11" t="s">
        <v>92</v>
      </c>
      <c r="C52" s="11" t="s">
        <v>221</v>
      </c>
      <c r="D52" s="11">
        <v>1541</v>
      </c>
      <c r="E52" s="43">
        <v>2500000</v>
      </c>
      <c r="F52" s="89"/>
    </row>
    <row r="53" spans="1:6" ht="24" customHeight="1" x14ac:dyDescent="0.25">
      <c r="A53" s="86"/>
      <c r="B53" s="11" t="s">
        <v>91</v>
      </c>
      <c r="C53" s="11" t="s">
        <v>222</v>
      </c>
      <c r="D53" s="11" t="s">
        <v>57</v>
      </c>
      <c r="E53" s="43">
        <v>2500000</v>
      </c>
      <c r="F53" s="89"/>
    </row>
    <row r="54" spans="1:6" ht="24" customHeight="1" x14ac:dyDescent="0.25">
      <c r="A54" s="86"/>
      <c r="B54" s="11" t="s">
        <v>92</v>
      </c>
      <c r="C54" s="11" t="s">
        <v>94</v>
      </c>
      <c r="D54" s="11" t="s">
        <v>57</v>
      </c>
      <c r="E54" s="43">
        <v>454883</v>
      </c>
      <c r="F54" s="89"/>
    </row>
    <row r="55" spans="1:6" ht="24" customHeight="1" x14ac:dyDescent="0.25">
      <c r="A55" s="86"/>
      <c r="B55" s="11" t="s">
        <v>219</v>
      </c>
      <c r="C55" s="11" t="s">
        <v>223</v>
      </c>
      <c r="D55" s="11" t="s">
        <v>57</v>
      </c>
      <c r="E55" s="43">
        <v>4000000</v>
      </c>
      <c r="F55" s="89"/>
    </row>
    <row r="56" spans="1:6" ht="24" customHeight="1" x14ac:dyDescent="0.25">
      <c r="A56" s="87"/>
      <c r="B56" s="11" t="s">
        <v>90</v>
      </c>
      <c r="C56" s="11" t="s">
        <v>95</v>
      </c>
      <c r="D56" s="11">
        <v>1546</v>
      </c>
      <c r="E56" s="43">
        <v>267135</v>
      </c>
      <c r="F56" s="89"/>
    </row>
    <row r="57" spans="1:6" ht="24" customHeight="1" x14ac:dyDescent="0.25">
      <c r="A57" s="85" t="s">
        <v>261</v>
      </c>
      <c r="B57" s="11" t="s">
        <v>99</v>
      </c>
      <c r="C57" s="11" t="s">
        <v>100</v>
      </c>
      <c r="D57" s="11" t="s">
        <v>8</v>
      </c>
      <c r="E57" s="43">
        <v>209246</v>
      </c>
      <c r="F57" s="89"/>
    </row>
    <row r="58" spans="1:6" ht="24" customHeight="1" x14ac:dyDescent="0.25">
      <c r="A58" s="86"/>
      <c r="B58" s="11" t="s">
        <v>96</v>
      </c>
      <c r="C58" s="11" t="s">
        <v>98</v>
      </c>
      <c r="D58" s="11" t="s">
        <v>9</v>
      </c>
      <c r="E58" s="43">
        <v>250367</v>
      </c>
      <c r="F58" s="89"/>
    </row>
    <row r="59" spans="1:6" ht="24" customHeight="1" x14ac:dyDescent="0.25">
      <c r="A59" s="86"/>
      <c r="B59" s="11" t="s">
        <v>96</v>
      </c>
      <c r="C59" s="11" t="s">
        <v>101</v>
      </c>
      <c r="D59" s="11" t="s">
        <v>15</v>
      </c>
      <c r="E59" s="43">
        <v>167194</v>
      </c>
      <c r="F59" s="89"/>
    </row>
    <row r="60" spans="1:6" ht="24" customHeight="1" x14ac:dyDescent="0.25">
      <c r="A60" s="87"/>
      <c r="B60" s="11" t="s">
        <v>96</v>
      </c>
      <c r="C60" s="11" t="s">
        <v>97</v>
      </c>
      <c r="D60" s="11" t="s">
        <v>11</v>
      </c>
      <c r="E60" s="43">
        <v>298330</v>
      </c>
      <c r="F60" s="89"/>
    </row>
    <row r="61" spans="1:6" ht="24" customHeight="1" x14ac:dyDescent="0.25">
      <c r="A61" s="65" t="s">
        <v>304</v>
      </c>
      <c r="B61" s="11" t="s">
        <v>177</v>
      </c>
      <c r="C61" s="11" t="s">
        <v>224</v>
      </c>
      <c r="D61" s="11" t="s">
        <v>11</v>
      </c>
      <c r="E61" s="44">
        <v>3000000</v>
      </c>
      <c r="F61" s="89"/>
    </row>
    <row r="62" spans="1:6" ht="24" customHeight="1" x14ac:dyDescent="0.25">
      <c r="A62" s="85" t="s">
        <v>262</v>
      </c>
      <c r="B62" s="11" t="s">
        <v>105</v>
      </c>
      <c r="C62" s="11" t="s">
        <v>106</v>
      </c>
      <c r="D62" s="11">
        <v>1541</v>
      </c>
      <c r="E62" s="44">
        <v>2000000</v>
      </c>
      <c r="F62" s="89"/>
    </row>
    <row r="63" spans="1:6" ht="24" customHeight="1" x14ac:dyDescent="0.25">
      <c r="A63" s="86"/>
      <c r="B63" s="11" t="s">
        <v>104</v>
      </c>
      <c r="C63" s="11" t="s">
        <v>107</v>
      </c>
      <c r="D63" s="11">
        <v>1541</v>
      </c>
      <c r="E63" s="44">
        <v>1500000</v>
      </c>
      <c r="F63" s="89"/>
    </row>
    <row r="64" spans="1:6" ht="24" customHeight="1" x14ac:dyDescent="0.25">
      <c r="A64" s="86"/>
      <c r="B64" s="11" t="s">
        <v>102</v>
      </c>
      <c r="C64" s="11" t="s">
        <v>103</v>
      </c>
      <c r="D64" s="11">
        <v>1541</v>
      </c>
      <c r="E64" s="44">
        <v>3500000</v>
      </c>
      <c r="F64" s="89"/>
    </row>
    <row r="65" spans="1:6" ht="24" customHeight="1" x14ac:dyDescent="0.25">
      <c r="A65" s="87"/>
      <c r="B65" s="11" t="s">
        <v>104</v>
      </c>
      <c r="C65" s="11" t="s">
        <v>225</v>
      </c>
      <c r="D65" s="11" t="s">
        <v>57</v>
      </c>
      <c r="E65" s="43">
        <v>3000000</v>
      </c>
      <c r="F65" s="89"/>
    </row>
    <row r="66" spans="1:6" ht="24" customHeight="1" x14ac:dyDescent="0.25">
      <c r="A66" s="40" t="s">
        <v>263</v>
      </c>
      <c r="B66" s="11" t="s">
        <v>108</v>
      </c>
      <c r="C66" s="11" t="s">
        <v>109</v>
      </c>
      <c r="D66" s="11" t="s">
        <v>57</v>
      </c>
      <c r="E66" s="43">
        <v>2686511</v>
      </c>
      <c r="F66" s="89"/>
    </row>
    <row r="67" spans="1:6" ht="24" customHeight="1" x14ac:dyDescent="0.25">
      <c r="A67" s="85" t="s">
        <v>264</v>
      </c>
      <c r="B67" s="11" t="s">
        <v>112</v>
      </c>
      <c r="C67" s="11" t="s">
        <v>118</v>
      </c>
      <c r="D67" s="11" t="s">
        <v>12</v>
      </c>
      <c r="E67" s="43">
        <v>10739</v>
      </c>
      <c r="F67" s="89"/>
    </row>
    <row r="68" spans="1:6" ht="24" customHeight="1" x14ac:dyDescent="0.25">
      <c r="A68" s="86"/>
      <c r="B68" s="11" t="s">
        <v>113</v>
      </c>
      <c r="C68" s="11" t="s">
        <v>226</v>
      </c>
      <c r="D68" s="11" t="s">
        <v>14</v>
      </c>
      <c r="E68" s="43">
        <v>3000000</v>
      </c>
      <c r="F68" s="89"/>
    </row>
    <row r="69" spans="1:6" ht="24" customHeight="1" x14ac:dyDescent="0.25">
      <c r="A69" s="86"/>
      <c r="B69" s="11" t="s">
        <v>111</v>
      </c>
      <c r="C69" s="11" t="s">
        <v>114</v>
      </c>
      <c r="D69" s="11" t="s">
        <v>14</v>
      </c>
      <c r="E69" s="43">
        <v>533288</v>
      </c>
      <c r="F69" s="89"/>
    </row>
    <row r="70" spans="1:6" ht="24" customHeight="1" x14ac:dyDescent="0.25">
      <c r="A70" s="86"/>
      <c r="B70" s="11" t="s">
        <v>110</v>
      </c>
      <c r="C70" s="11" t="s">
        <v>117</v>
      </c>
      <c r="D70" s="11" t="s">
        <v>14</v>
      </c>
      <c r="E70" s="43">
        <v>101660</v>
      </c>
      <c r="F70" s="89"/>
    </row>
    <row r="71" spans="1:6" ht="24" customHeight="1" x14ac:dyDescent="0.25">
      <c r="A71" s="86"/>
      <c r="B71" s="11" t="s">
        <v>113</v>
      </c>
      <c r="C71" s="11" t="s">
        <v>116</v>
      </c>
      <c r="D71" s="11" t="s">
        <v>14</v>
      </c>
      <c r="E71" s="44">
        <v>236273</v>
      </c>
      <c r="F71" s="89"/>
    </row>
    <row r="72" spans="1:6" ht="24" customHeight="1" x14ac:dyDescent="0.25">
      <c r="A72" s="86"/>
      <c r="B72" s="11" t="s">
        <v>113</v>
      </c>
      <c r="C72" s="11" t="s">
        <v>227</v>
      </c>
      <c r="D72" s="11" t="s">
        <v>7</v>
      </c>
      <c r="E72" s="44">
        <v>2500000</v>
      </c>
      <c r="F72" s="89"/>
    </row>
    <row r="73" spans="1:6" ht="24" customHeight="1" x14ac:dyDescent="0.25">
      <c r="A73" s="86"/>
      <c r="B73" s="11" t="s">
        <v>112</v>
      </c>
      <c r="C73" s="11" t="s">
        <v>228</v>
      </c>
      <c r="D73" s="11" t="s">
        <v>7</v>
      </c>
      <c r="E73" s="44">
        <v>4500000</v>
      </c>
      <c r="F73" s="89"/>
    </row>
    <row r="74" spans="1:6" ht="24" customHeight="1" x14ac:dyDescent="0.25">
      <c r="A74" s="86"/>
      <c r="B74" s="11" t="s">
        <v>111</v>
      </c>
      <c r="C74" s="11" t="s">
        <v>229</v>
      </c>
      <c r="D74" s="11" t="s">
        <v>7</v>
      </c>
      <c r="E74" s="44">
        <v>6000000</v>
      </c>
      <c r="F74" s="89"/>
    </row>
    <row r="75" spans="1:6" ht="24" customHeight="1" x14ac:dyDescent="0.25">
      <c r="A75" s="86"/>
      <c r="B75" s="11" t="s">
        <v>113</v>
      </c>
      <c r="C75" s="11" t="s">
        <v>230</v>
      </c>
      <c r="D75" s="11" t="s">
        <v>10</v>
      </c>
      <c r="E75" s="43">
        <v>1500000</v>
      </c>
      <c r="F75" s="89"/>
    </row>
    <row r="76" spans="1:6" ht="24" customHeight="1" x14ac:dyDescent="0.25">
      <c r="A76" s="86"/>
      <c r="B76" s="11" t="s">
        <v>110</v>
      </c>
      <c r="C76" s="11" t="s">
        <v>115</v>
      </c>
      <c r="D76" s="11" t="s">
        <v>15</v>
      </c>
      <c r="E76" s="44">
        <v>336011</v>
      </c>
      <c r="F76" s="89"/>
    </row>
    <row r="77" spans="1:6" ht="24" customHeight="1" x14ac:dyDescent="0.25">
      <c r="A77" s="86"/>
      <c r="B77" s="11" t="s">
        <v>112</v>
      </c>
      <c r="C77" s="11" t="s">
        <v>231</v>
      </c>
      <c r="D77" s="11" t="s">
        <v>11</v>
      </c>
      <c r="E77" s="43">
        <v>1000000</v>
      </c>
      <c r="F77" s="89"/>
    </row>
    <row r="78" spans="1:6" ht="24" customHeight="1" x14ac:dyDescent="0.25">
      <c r="A78" s="86"/>
      <c r="B78" s="11" t="s">
        <v>110</v>
      </c>
      <c r="C78" s="11" t="s">
        <v>232</v>
      </c>
      <c r="D78" s="11" t="s">
        <v>11</v>
      </c>
      <c r="E78" s="43">
        <v>1000000</v>
      </c>
      <c r="F78" s="89"/>
    </row>
    <row r="79" spans="1:6" ht="24" customHeight="1" x14ac:dyDescent="0.25">
      <c r="A79" s="87"/>
      <c r="B79" s="11" t="s">
        <v>110</v>
      </c>
      <c r="C79" s="11" t="s">
        <v>233</v>
      </c>
      <c r="D79" s="11">
        <v>1541</v>
      </c>
      <c r="E79" s="43">
        <v>6500000</v>
      </c>
      <c r="F79" s="89"/>
    </row>
    <row r="80" spans="1:6" ht="24" customHeight="1" x14ac:dyDescent="0.25">
      <c r="A80" s="40" t="s">
        <v>265</v>
      </c>
      <c r="B80" s="11" t="s">
        <v>119</v>
      </c>
      <c r="C80" s="11" t="s">
        <v>120</v>
      </c>
      <c r="D80" s="11" t="s">
        <v>57</v>
      </c>
      <c r="E80" s="43">
        <v>605107</v>
      </c>
      <c r="F80" s="89"/>
    </row>
    <row r="81" spans="1:6" ht="24" customHeight="1" x14ac:dyDescent="0.25">
      <c r="A81" s="85" t="s">
        <v>266</v>
      </c>
      <c r="B81" s="11" t="s">
        <v>234</v>
      </c>
      <c r="C81" s="11" t="s">
        <v>235</v>
      </c>
      <c r="D81" s="11">
        <v>1541</v>
      </c>
      <c r="E81" s="43">
        <v>1500000</v>
      </c>
      <c r="F81" s="89"/>
    </row>
    <row r="82" spans="1:6" ht="24" customHeight="1" x14ac:dyDescent="0.25">
      <c r="A82" s="86"/>
      <c r="B82" s="11" t="s">
        <v>121</v>
      </c>
      <c r="C82" s="11" t="s">
        <v>122</v>
      </c>
      <c r="D82" s="11">
        <v>1541</v>
      </c>
      <c r="E82" s="43">
        <v>6000000</v>
      </c>
      <c r="F82" s="89"/>
    </row>
    <row r="83" spans="1:6" ht="24" customHeight="1" x14ac:dyDescent="0.25">
      <c r="A83" s="86"/>
      <c r="B83" s="11" t="s">
        <v>123</v>
      </c>
      <c r="C83" s="11" t="s">
        <v>124</v>
      </c>
      <c r="D83" s="11">
        <v>1541</v>
      </c>
      <c r="E83" s="43">
        <v>5500000</v>
      </c>
      <c r="F83" s="89"/>
    </row>
    <row r="84" spans="1:6" ht="24" customHeight="1" x14ac:dyDescent="0.25">
      <c r="A84" s="86"/>
      <c r="B84" s="11" t="s">
        <v>236</v>
      </c>
      <c r="C84" s="11" t="s">
        <v>237</v>
      </c>
      <c r="D84" s="11">
        <v>1541</v>
      </c>
      <c r="E84" s="43">
        <v>1000000</v>
      </c>
      <c r="F84" s="89"/>
    </row>
    <row r="85" spans="1:6" ht="24" customHeight="1" x14ac:dyDescent="0.25">
      <c r="A85" s="86"/>
      <c r="B85" s="11" t="s">
        <v>131</v>
      </c>
      <c r="C85" s="11" t="s">
        <v>132</v>
      </c>
      <c r="D85" s="11">
        <v>1541</v>
      </c>
      <c r="E85" s="43">
        <v>750000</v>
      </c>
      <c r="F85" s="89"/>
    </row>
    <row r="86" spans="1:6" ht="24" customHeight="1" x14ac:dyDescent="0.25">
      <c r="A86" s="86"/>
      <c r="B86" s="11" t="s">
        <v>238</v>
      </c>
      <c r="C86" s="11" t="s">
        <v>239</v>
      </c>
      <c r="D86" s="11">
        <v>1541</v>
      </c>
      <c r="E86" s="43">
        <v>2500000</v>
      </c>
      <c r="F86" s="89"/>
    </row>
    <row r="87" spans="1:6" ht="24" customHeight="1" x14ac:dyDescent="0.25">
      <c r="A87" s="86"/>
      <c r="B87" s="11" t="s">
        <v>125</v>
      </c>
      <c r="C87" s="11" t="s">
        <v>126</v>
      </c>
      <c r="D87" s="11">
        <v>1541</v>
      </c>
      <c r="E87" s="43">
        <v>5000000</v>
      </c>
      <c r="F87" s="89"/>
    </row>
    <row r="88" spans="1:6" ht="24" customHeight="1" x14ac:dyDescent="0.25">
      <c r="A88" s="86"/>
      <c r="B88" s="11" t="s">
        <v>129</v>
      </c>
      <c r="C88" s="11" t="s">
        <v>130</v>
      </c>
      <c r="D88" s="11">
        <v>1541</v>
      </c>
      <c r="E88" s="43">
        <v>4000000</v>
      </c>
      <c r="F88" s="89"/>
    </row>
    <row r="89" spans="1:6" ht="24" customHeight="1" x14ac:dyDescent="0.25">
      <c r="A89" s="86"/>
      <c r="B89" s="11" t="s">
        <v>240</v>
      </c>
      <c r="C89" s="11" t="s">
        <v>241</v>
      </c>
      <c r="D89" s="11">
        <v>1541</v>
      </c>
      <c r="E89" s="43">
        <v>1500000</v>
      </c>
      <c r="F89" s="89"/>
    </row>
    <row r="90" spans="1:6" ht="24" customHeight="1" x14ac:dyDescent="0.25">
      <c r="A90" s="86"/>
      <c r="B90" s="11" t="s">
        <v>121</v>
      </c>
      <c r="C90" s="11" t="s">
        <v>242</v>
      </c>
      <c r="D90" s="11" t="s">
        <v>57</v>
      </c>
      <c r="E90" s="43">
        <v>1500000</v>
      </c>
      <c r="F90" s="89"/>
    </row>
    <row r="91" spans="1:6" ht="24" customHeight="1" x14ac:dyDescent="0.25">
      <c r="A91" s="86"/>
      <c r="B91" s="11" t="s">
        <v>127</v>
      </c>
      <c r="C91" s="11" t="s">
        <v>128</v>
      </c>
      <c r="D91" s="11" t="s">
        <v>57</v>
      </c>
      <c r="E91" s="43">
        <v>4000000</v>
      </c>
      <c r="F91" s="89"/>
    </row>
    <row r="92" spans="1:6" ht="24" customHeight="1" x14ac:dyDescent="0.25">
      <c r="A92" s="86"/>
      <c r="B92" s="11" t="s">
        <v>129</v>
      </c>
      <c r="C92" s="11" t="s">
        <v>133</v>
      </c>
      <c r="D92" s="11" t="s">
        <v>57</v>
      </c>
      <c r="E92" s="43">
        <v>480086</v>
      </c>
      <c r="F92" s="89"/>
    </row>
    <row r="93" spans="1:6" ht="24" customHeight="1" x14ac:dyDescent="0.25">
      <c r="A93" s="86"/>
      <c r="B93" s="11" t="s">
        <v>243</v>
      </c>
      <c r="C93" s="11" t="s">
        <v>244</v>
      </c>
      <c r="D93" s="11">
        <v>1546</v>
      </c>
      <c r="E93" s="43">
        <v>2500000</v>
      </c>
      <c r="F93" s="89"/>
    </row>
    <row r="94" spans="1:6" ht="24" customHeight="1" x14ac:dyDescent="0.25">
      <c r="A94" s="86"/>
      <c r="B94" s="11" t="s">
        <v>245</v>
      </c>
      <c r="C94" s="11" t="s">
        <v>246</v>
      </c>
      <c r="D94" s="11">
        <v>1546</v>
      </c>
      <c r="E94" s="43">
        <v>1750000</v>
      </c>
      <c r="F94" s="89"/>
    </row>
    <row r="95" spans="1:6" ht="24" customHeight="1" x14ac:dyDescent="0.25">
      <c r="A95" s="86"/>
      <c r="B95" s="11" t="s">
        <v>247</v>
      </c>
      <c r="C95" s="11" t="s">
        <v>248</v>
      </c>
      <c r="D95" s="11">
        <v>1546</v>
      </c>
      <c r="E95" s="43">
        <v>3500000</v>
      </c>
      <c r="F95" s="89"/>
    </row>
    <row r="96" spans="1:6" ht="27.75" customHeight="1" x14ac:dyDescent="0.25">
      <c r="A96" s="87"/>
      <c r="B96" s="40" t="s">
        <v>249</v>
      </c>
      <c r="C96" s="40" t="s">
        <v>250</v>
      </c>
      <c r="D96" s="11">
        <v>1547</v>
      </c>
      <c r="E96" s="41">
        <v>989080</v>
      </c>
      <c r="F96" s="89"/>
    </row>
    <row r="97" spans="1:6" ht="27.75" customHeight="1" x14ac:dyDescent="0.25">
      <c r="A97" s="85" t="s">
        <v>267</v>
      </c>
      <c r="B97" s="40" t="s">
        <v>251</v>
      </c>
      <c r="C97" s="40" t="s">
        <v>252</v>
      </c>
      <c r="D97" s="11" t="s">
        <v>8</v>
      </c>
      <c r="E97" s="41">
        <v>1010360</v>
      </c>
      <c r="F97" s="89"/>
    </row>
    <row r="98" spans="1:6" ht="27.75" customHeight="1" x14ac:dyDescent="0.25">
      <c r="A98" s="87"/>
      <c r="B98" s="40" t="s">
        <v>251</v>
      </c>
      <c r="C98" s="40" t="s">
        <v>253</v>
      </c>
      <c r="D98" s="11" t="s">
        <v>9</v>
      </c>
      <c r="E98" s="41">
        <v>5117800</v>
      </c>
      <c r="F98" s="89"/>
    </row>
    <row r="99" spans="1:6" ht="27.75" customHeight="1" x14ac:dyDescent="0.25">
      <c r="A99" s="85" t="s">
        <v>272</v>
      </c>
      <c r="B99" s="40" t="s">
        <v>142</v>
      </c>
      <c r="C99" s="40" t="s">
        <v>143</v>
      </c>
      <c r="D99" s="11" t="s">
        <v>10</v>
      </c>
      <c r="E99" s="41">
        <v>3060</v>
      </c>
      <c r="F99" s="89"/>
    </row>
    <row r="100" spans="1:6" ht="27.75" customHeight="1" x14ac:dyDescent="0.25">
      <c r="A100" s="86"/>
      <c r="B100" s="40" t="s">
        <v>134</v>
      </c>
      <c r="C100" s="40" t="s">
        <v>135</v>
      </c>
      <c r="D100" s="11">
        <v>1541</v>
      </c>
      <c r="E100" s="41">
        <v>5000000</v>
      </c>
      <c r="F100" s="89"/>
    </row>
    <row r="101" spans="1:6" ht="27.75" customHeight="1" x14ac:dyDescent="0.25">
      <c r="A101" s="86"/>
      <c r="B101" s="40" t="s">
        <v>136</v>
      </c>
      <c r="C101" s="40" t="s">
        <v>137</v>
      </c>
      <c r="D101" s="11">
        <v>1541</v>
      </c>
      <c r="E101" s="41">
        <v>3500000</v>
      </c>
      <c r="F101" s="89"/>
    </row>
    <row r="102" spans="1:6" ht="27.75" customHeight="1" x14ac:dyDescent="0.25">
      <c r="A102" s="86"/>
      <c r="B102" s="40" t="s">
        <v>138</v>
      </c>
      <c r="C102" s="40" t="s">
        <v>139</v>
      </c>
      <c r="D102" s="11">
        <v>1541</v>
      </c>
      <c r="E102" s="41">
        <v>2500000</v>
      </c>
      <c r="F102" s="89"/>
    </row>
    <row r="103" spans="1:6" ht="27.75" customHeight="1" x14ac:dyDescent="0.25">
      <c r="A103" s="87"/>
      <c r="B103" s="40" t="s">
        <v>140</v>
      </c>
      <c r="C103" s="40" t="s">
        <v>141</v>
      </c>
      <c r="D103" s="11">
        <v>1546</v>
      </c>
      <c r="E103" s="41">
        <v>2000000</v>
      </c>
      <c r="F103" s="89"/>
    </row>
    <row r="104" spans="1:6" ht="27.75" customHeight="1" x14ac:dyDescent="0.25">
      <c r="A104" s="85" t="s">
        <v>268</v>
      </c>
      <c r="B104" s="40" t="s">
        <v>144</v>
      </c>
      <c r="C104" s="40" t="s">
        <v>145</v>
      </c>
      <c r="D104" s="11" t="s">
        <v>14</v>
      </c>
      <c r="E104" s="41">
        <v>2000000</v>
      </c>
      <c r="F104" s="89"/>
    </row>
    <row r="105" spans="1:6" ht="22.5" customHeight="1" x14ac:dyDescent="0.25">
      <c r="A105" s="87"/>
      <c r="B105" s="40" t="s">
        <v>144</v>
      </c>
      <c r="C105" s="40" t="s">
        <v>146</v>
      </c>
      <c r="D105" s="11" t="s">
        <v>15</v>
      </c>
      <c r="E105" s="41">
        <v>298758</v>
      </c>
      <c r="F105" s="89"/>
    </row>
    <row r="106" spans="1:6" ht="25.5" customHeight="1" x14ac:dyDescent="0.25">
      <c r="A106" s="85" t="s">
        <v>269</v>
      </c>
      <c r="B106" s="40" t="s">
        <v>147</v>
      </c>
      <c r="C106" s="40" t="s">
        <v>150</v>
      </c>
      <c r="D106" s="11" t="s">
        <v>12</v>
      </c>
      <c r="E106" s="41">
        <v>4890</v>
      </c>
      <c r="F106" s="89"/>
    </row>
    <row r="107" spans="1:6" ht="25.5" customHeight="1" x14ac:dyDescent="0.25">
      <c r="A107" s="86"/>
      <c r="B107" s="40" t="s">
        <v>147</v>
      </c>
      <c r="C107" s="40" t="s">
        <v>153</v>
      </c>
      <c r="D107" s="11" t="s">
        <v>10</v>
      </c>
      <c r="E107" s="41">
        <v>1215</v>
      </c>
      <c r="F107" s="89"/>
    </row>
    <row r="108" spans="1:6" ht="25.5" customHeight="1" x14ac:dyDescent="0.25">
      <c r="A108" s="86"/>
      <c r="B108" s="40" t="s">
        <v>151</v>
      </c>
      <c r="C108" s="40" t="s">
        <v>154</v>
      </c>
      <c r="D108" s="11" t="s">
        <v>11</v>
      </c>
      <c r="E108" s="41">
        <v>720</v>
      </c>
      <c r="F108" s="89"/>
    </row>
    <row r="109" spans="1:6" ht="25.5" customHeight="1" x14ac:dyDescent="0.25">
      <c r="A109" s="86"/>
      <c r="B109" s="40" t="s">
        <v>147</v>
      </c>
      <c r="C109" s="40" t="s">
        <v>148</v>
      </c>
      <c r="D109" s="11" t="s">
        <v>16</v>
      </c>
      <c r="E109" s="41">
        <v>1338620</v>
      </c>
      <c r="F109" s="89"/>
    </row>
    <row r="110" spans="1:6" ht="25.5" customHeight="1" x14ac:dyDescent="0.25">
      <c r="A110" s="87"/>
      <c r="B110" s="40" t="s">
        <v>151</v>
      </c>
      <c r="C110" s="40" t="s">
        <v>152</v>
      </c>
      <c r="D110" s="11" t="s">
        <v>16</v>
      </c>
      <c r="E110" s="41">
        <v>3280</v>
      </c>
      <c r="F110" s="89"/>
    </row>
    <row r="111" spans="1:6" ht="24" customHeight="1" x14ac:dyDescent="0.25">
      <c r="A111" s="90" t="s">
        <v>1</v>
      </c>
      <c r="B111" s="91"/>
      <c r="C111" s="92"/>
      <c r="D111" s="40"/>
      <c r="E111" s="42">
        <f>SUM(E4:E110)</f>
        <v>203672086</v>
      </c>
      <c r="F111" s="89"/>
    </row>
  </sheetData>
  <mergeCells count="17">
    <mergeCell ref="A106:A110"/>
    <mergeCell ref="F4:F111"/>
    <mergeCell ref="A111:C111"/>
    <mergeCell ref="A4:A6"/>
    <mergeCell ref="A8:A15"/>
    <mergeCell ref="A17:A27"/>
    <mergeCell ref="A29:A36"/>
    <mergeCell ref="A37:A47"/>
    <mergeCell ref="A48:A56"/>
    <mergeCell ref="A57:A60"/>
    <mergeCell ref="A62:A65"/>
    <mergeCell ref="A67:A79"/>
    <mergeCell ref="A81:A96"/>
    <mergeCell ref="A97:A98"/>
    <mergeCell ref="A99:A103"/>
    <mergeCell ref="A104:A105"/>
    <mergeCell ref="A2:F2"/>
  </mergeCells>
  <pageMargins left="0.70866141732283472" right="0.70866141732283472" top="0.74803149606299213" bottom="0.74803149606299213" header="0.31496062992125984" footer="0.31496062992125984"/>
  <pageSetup paperSize="9" scale="57" fitToHeight="0" orientation="portrait" r:id="rId1"/>
  <rowBreaks count="2" manualBreakCount="2">
    <brk id="47" max="16383" man="1"/>
    <brk id="98" max="16383" man="1"/>
  </rowBreaks>
  <ignoredErrors>
    <ignoredError sqref="D4:D60 D61:D1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31"/>
  <sheetViews>
    <sheetView zoomScale="80" zoomScaleNormal="80" workbookViewId="0">
      <selection activeCell="L5" sqref="L5"/>
    </sheetView>
  </sheetViews>
  <sheetFormatPr defaultColWidth="9.140625" defaultRowHeight="15.75" x14ac:dyDescent="0.25"/>
  <cols>
    <col min="1" max="1" width="43.5703125" style="1" customWidth="1"/>
    <col min="2" max="8" width="17.140625" style="1" customWidth="1"/>
    <col min="9" max="9" width="21.5703125" style="1" customWidth="1"/>
    <col min="10" max="10" width="12.7109375" style="1" customWidth="1"/>
    <col min="11" max="16384" width="9.140625" style="1"/>
  </cols>
  <sheetData>
    <row r="1" spans="1:10" x14ac:dyDescent="0.25">
      <c r="J1" s="66" t="s">
        <v>172</v>
      </c>
    </row>
    <row r="2" spans="1:10" ht="41.25" customHeight="1" x14ac:dyDescent="0.25">
      <c r="A2" s="96" t="s">
        <v>182</v>
      </c>
      <c r="B2" s="96"/>
      <c r="C2" s="96"/>
      <c r="D2" s="96"/>
      <c r="E2" s="96"/>
      <c r="F2" s="96"/>
      <c r="G2" s="96"/>
      <c r="H2" s="96"/>
      <c r="I2" s="96"/>
      <c r="J2" s="96"/>
    </row>
    <row r="3" spans="1:10" ht="33" customHeight="1" x14ac:dyDescent="0.25">
      <c r="A3" s="99" t="s">
        <v>19</v>
      </c>
      <c r="B3" s="101" t="s">
        <v>0</v>
      </c>
      <c r="C3" s="101"/>
      <c r="D3" s="101"/>
      <c r="E3" s="101"/>
      <c r="F3" s="101"/>
      <c r="G3" s="101"/>
      <c r="H3" s="101"/>
      <c r="I3" s="97" t="s">
        <v>2</v>
      </c>
      <c r="J3" s="97" t="s">
        <v>168</v>
      </c>
    </row>
    <row r="4" spans="1:10" ht="59.25" customHeight="1" x14ac:dyDescent="0.25">
      <c r="A4" s="100"/>
      <c r="B4" s="17" t="s">
        <v>4</v>
      </c>
      <c r="C4" s="17" t="s">
        <v>6</v>
      </c>
      <c r="D4" s="17" t="s">
        <v>5</v>
      </c>
      <c r="E4" s="17" t="s">
        <v>13</v>
      </c>
      <c r="F4" s="17" t="s">
        <v>3</v>
      </c>
      <c r="G4" s="17" t="s">
        <v>17</v>
      </c>
      <c r="H4" s="17" t="s">
        <v>18</v>
      </c>
      <c r="I4" s="98"/>
      <c r="J4" s="98"/>
    </row>
    <row r="5" spans="1:10" ht="30" customHeight="1" x14ac:dyDescent="0.3">
      <c r="A5" s="18" t="s">
        <v>23</v>
      </c>
      <c r="B5" s="34"/>
      <c r="C5" s="34"/>
      <c r="D5" s="93">
        <v>20000</v>
      </c>
      <c r="E5" s="94"/>
      <c r="F5" s="95"/>
      <c r="G5" s="93">
        <v>25000</v>
      </c>
      <c r="H5" s="95"/>
      <c r="I5" s="19">
        <f t="shared" ref="I5:I30" si="0">SUM(B5:H5)</f>
        <v>45000</v>
      </c>
      <c r="J5" s="102" t="s">
        <v>169</v>
      </c>
    </row>
    <row r="6" spans="1:10" ht="30" customHeight="1" x14ac:dyDescent="0.3">
      <c r="A6" s="18" t="s">
        <v>45</v>
      </c>
      <c r="B6" s="34"/>
      <c r="C6" s="34"/>
      <c r="D6" s="93">
        <v>20000</v>
      </c>
      <c r="E6" s="94"/>
      <c r="F6" s="95"/>
      <c r="G6" s="93">
        <v>25000</v>
      </c>
      <c r="H6" s="95"/>
      <c r="I6" s="19">
        <f t="shared" si="0"/>
        <v>45000</v>
      </c>
      <c r="J6" s="103"/>
    </row>
    <row r="7" spans="1:10" ht="30" customHeight="1" x14ac:dyDescent="0.3">
      <c r="A7" s="20" t="s">
        <v>32</v>
      </c>
      <c r="B7" s="34"/>
      <c r="C7" s="34"/>
      <c r="D7" s="93">
        <v>20000</v>
      </c>
      <c r="E7" s="94"/>
      <c r="F7" s="95"/>
      <c r="G7" s="93">
        <v>20000</v>
      </c>
      <c r="H7" s="95"/>
      <c r="I7" s="19">
        <f t="shared" si="0"/>
        <v>40000</v>
      </c>
      <c r="J7" s="103"/>
    </row>
    <row r="8" spans="1:10" ht="30" customHeight="1" x14ac:dyDescent="0.3">
      <c r="A8" s="18" t="s">
        <v>46</v>
      </c>
      <c r="B8" s="34"/>
      <c r="C8" s="34"/>
      <c r="D8" s="93">
        <v>18000</v>
      </c>
      <c r="E8" s="94"/>
      <c r="F8" s="95"/>
      <c r="G8" s="93">
        <v>22000</v>
      </c>
      <c r="H8" s="95"/>
      <c r="I8" s="19">
        <f t="shared" si="0"/>
        <v>40000</v>
      </c>
      <c r="J8" s="103"/>
    </row>
    <row r="9" spans="1:10" ht="30" customHeight="1" x14ac:dyDescent="0.3">
      <c r="A9" s="18" t="s">
        <v>43</v>
      </c>
      <c r="B9" s="34"/>
      <c r="C9" s="34"/>
      <c r="D9" s="93">
        <v>15295</v>
      </c>
      <c r="E9" s="94"/>
      <c r="F9" s="95"/>
      <c r="G9" s="93">
        <v>20000</v>
      </c>
      <c r="H9" s="95"/>
      <c r="I9" s="19">
        <f t="shared" si="0"/>
        <v>35295</v>
      </c>
      <c r="J9" s="103"/>
    </row>
    <row r="10" spans="1:10" ht="30" customHeight="1" x14ac:dyDescent="0.3">
      <c r="A10" s="18" t="s">
        <v>273</v>
      </c>
      <c r="B10" s="34"/>
      <c r="C10" s="34"/>
      <c r="D10" s="93">
        <v>12000</v>
      </c>
      <c r="E10" s="94"/>
      <c r="F10" s="95"/>
      <c r="G10" s="93">
        <v>15000</v>
      </c>
      <c r="H10" s="95"/>
      <c r="I10" s="19">
        <f t="shared" si="0"/>
        <v>27000</v>
      </c>
      <c r="J10" s="103"/>
    </row>
    <row r="11" spans="1:10" ht="30" customHeight="1" x14ac:dyDescent="0.3">
      <c r="A11" s="18" t="s">
        <v>33</v>
      </c>
      <c r="B11" s="34"/>
      <c r="C11" s="34">
        <v>680</v>
      </c>
      <c r="D11" s="93">
        <v>14830</v>
      </c>
      <c r="E11" s="94"/>
      <c r="F11" s="95"/>
      <c r="G11" s="93">
        <v>10000</v>
      </c>
      <c r="H11" s="95"/>
      <c r="I11" s="19">
        <f t="shared" si="0"/>
        <v>25510</v>
      </c>
      <c r="J11" s="103"/>
    </row>
    <row r="12" spans="1:10" ht="30" customHeight="1" x14ac:dyDescent="0.3">
      <c r="A12" s="20" t="s">
        <v>20</v>
      </c>
      <c r="B12" s="36"/>
      <c r="C12" s="36"/>
      <c r="D12" s="93"/>
      <c r="E12" s="94"/>
      <c r="F12" s="95"/>
      <c r="G12" s="93">
        <v>25000</v>
      </c>
      <c r="H12" s="95"/>
      <c r="I12" s="19">
        <f t="shared" si="0"/>
        <v>25000</v>
      </c>
      <c r="J12" s="103"/>
    </row>
    <row r="13" spans="1:10" ht="30" customHeight="1" x14ac:dyDescent="0.3">
      <c r="A13" s="18" t="s">
        <v>41</v>
      </c>
      <c r="B13" s="34"/>
      <c r="C13" s="34">
        <v>2705</v>
      </c>
      <c r="D13" s="93">
        <v>10000</v>
      </c>
      <c r="E13" s="94"/>
      <c r="F13" s="95"/>
      <c r="G13" s="93">
        <v>12000</v>
      </c>
      <c r="H13" s="95"/>
      <c r="I13" s="19">
        <f t="shared" si="0"/>
        <v>24705</v>
      </c>
      <c r="J13" s="103"/>
    </row>
    <row r="14" spans="1:10" ht="30" customHeight="1" x14ac:dyDescent="0.3">
      <c r="A14" s="18" t="s">
        <v>26</v>
      </c>
      <c r="B14" s="34"/>
      <c r="C14" s="34">
        <v>2292</v>
      </c>
      <c r="D14" s="93">
        <v>18366</v>
      </c>
      <c r="E14" s="94"/>
      <c r="F14" s="95"/>
      <c r="G14" s="93"/>
      <c r="H14" s="95"/>
      <c r="I14" s="19">
        <f t="shared" si="0"/>
        <v>20658</v>
      </c>
      <c r="J14" s="103"/>
    </row>
    <row r="15" spans="1:10" ht="30" customHeight="1" x14ac:dyDescent="0.3">
      <c r="A15" s="18" t="s">
        <v>29</v>
      </c>
      <c r="B15" s="34"/>
      <c r="C15" s="34"/>
      <c r="D15" s="93">
        <v>6000</v>
      </c>
      <c r="E15" s="94"/>
      <c r="F15" s="95"/>
      <c r="G15" s="93">
        <f>7841+5160</f>
        <v>13001</v>
      </c>
      <c r="H15" s="95"/>
      <c r="I15" s="19">
        <f t="shared" si="0"/>
        <v>19001</v>
      </c>
      <c r="J15" s="103"/>
    </row>
    <row r="16" spans="1:10" ht="30" customHeight="1" x14ac:dyDescent="0.3">
      <c r="A16" s="18" t="s">
        <v>42</v>
      </c>
      <c r="B16" s="34"/>
      <c r="C16" s="34">
        <v>2637</v>
      </c>
      <c r="D16" s="93">
        <v>15000</v>
      </c>
      <c r="E16" s="94"/>
      <c r="F16" s="95"/>
      <c r="G16" s="93"/>
      <c r="H16" s="95"/>
      <c r="I16" s="19">
        <f t="shared" si="0"/>
        <v>17637</v>
      </c>
      <c r="J16" s="103"/>
    </row>
    <row r="17" spans="1:10" ht="30" customHeight="1" x14ac:dyDescent="0.3">
      <c r="A17" s="18" t="s">
        <v>22</v>
      </c>
      <c r="B17" s="34"/>
      <c r="C17" s="34"/>
      <c r="D17" s="93">
        <v>12000</v>
      </c>
      <c r="E17" s="94"/>
      <c r="F17" s="95"/>
      <c r="G17" s="93">
        <v>4000</v>
      </c>
      <c r="H17" s="95"/>
      <c r="I17" s="19">
        <f t="shared" si="0"/>
        <v>16000</v>
      </c>
      <c r="J17" s="103"/>
    </row>
    <row r="18" spans="1:10" ht="30" customHeight="1" x14ac:dyDescent="0.3">
      <c r="A18" s="18" t="s">
        <v>30</v>
      </c>
      <c r="B18" s="34"/>
      <c r="C18" s="34"/>
      <c r="D18" s="93"/>
      <c r="E18" s="94"/>
      <c r="F18" s="95"/>
      <c r="G18" s="93">
        <f>12000+3300</f>
        <v>15300</v>
      </c>
      <c r="H18" s="95"/>
      <c r="I18" s="19">
        <f t="shared" si="0"/>
        <v>15300</v>
      </c>
      <c r="J18" s="103"/>
    </row>
    <row r="19" spans="1:10" ht="30" customHeight="1" x14ac:dyDescent="0.3">
      <c r="A19" s="18" t="s">
        <v>167</v>
      </c>
      <c r="B19" s="34"/>
      <c r="C19" s="34"/>
      <c r="D19" s="93">
        <v>5000</v>
      </c>
      <c r="E19" s="94"/>
      <c r="F19" s="95"/>
      <c r="G19" s="93">
        <f>6527+3161</f>
        <v>9688</v>
      </c>
      <c r="H19" s="95"/>
      <c r="I19" s="19">
        <f t="shared" si="0"/>
        <v>14688</v>
      </c>
      <c r="J19" s="103"/>
    </row>
    <row r="20" spans="1:10" ht="30" customHeight="1" x14ac:dyDescent="0.3">
      <c r="A20" s="18" t="s">
        <v>166</v>
      </c>
      <c r="B20" s="34">
        <v>1123</v>
      </c>
      <c r="C20" s="34"/>
      <c r="D20" s="93">
        <v>6900</v>
      </c>
      <c r="E20" s="94"/>
      <c r="F20" s="95"/>
      <c r="G20" s="93">
        <v>3517</v>
      </c>
      <c r="H20" s="95"/>
      <c r="I20" s="19">
        <f t="shared" si="0"/>
        <v>11540</v>
      </c>
      <c r="J20" s="103"/>
    </row>
    <row r="21" spans="1:10" ht="30" customHeight="1" x14ac:dyDescent="0.3">
      <c r="A21" s="18" t="s">
        <v>31</v>
      </c>
      <c r="B21" s="34"/>
      <c r="C21" s="34"/>
      <c r="D21" s="93">
        <f>8950+1629</f>
        <v>10579</v>
      </c>
      <c r="E21" s="94"/>
      <c r="F21" s="95"/>
      <c r="G21" s="93"/>
      <c r="H21" s="95"/>
      <c r="I21" s="19">
        <f t="shared" si="0"/>
        <v>10579</v>
      </c>
      <c r="J21" s="103"/>
    </row>
    <row r="22" spans="1:10" ht="30" customHeight="1" x14ac:dyDescent="0.3">
      <c r="A22" s="18" t="s">
        <v>274</v>
      </c>
      <c r="B22" s="34"/>
      <c r="C22" s="34"/>
      <c r="D22" s="93">
        <v>1763</v>
      </c>
      <c r="E22" s="94"/>
      <c r="F22" s="95"/>
      <c r="G22" s="93">
        <v>7557</v>
      </c>
      <c r="H22" s="95"/>
      <c r="I22" s="19">
        <f t="shared" si="0"/>
        <v>9320</v>
      </c>
      <c r="J22" s="103"/>
    </row>
    <row r="23" spans="1:10" ht="30" customHeight="1" x14ac:dyDescent="0.3">
      <c r="A23" s="18" t="s">
        <v>24</v>
      </c>
      <c r="B23" s="34"/>
      <c r="C23" s="34"/>
      <c r="D23" s="93">
        <v>2185</v>
      </c>
      <c r="E23" s="94"/>
      <c r="F23" s="95"/>
      <c r="G23" s="93">
        <v>7050</v>
      </c>
      <c r="H23" s="95"/>
      <c r="I23" s="19">
        <f t="shared" si="0"/>
        <v>9235</v>
      </c>
      <c r="J23" s="103"/>
    </row>
    <row r="24" spans="1:10" ht="30" customHeight="1" x14ac:dyDescent="0.3">
      <c r="A24" s="18" t="s">
        <v>25</v>
      </c>
      <c r="B24" s="34"/>
      <c r="C24" s="34">
        <v>21</v>
      </c>
      <c r="D24" s="93">
        <f>4010+1687</f>
        <v>5697</v>
      </c>
      <c r="E24" s="94"/>
      <c r="F24" s="95"/>
      <c r="G24" s="93"/>
      <c r="H24" s="95"/>
      <c r="I24" s="19">
        <f t="shared" si="0"/>
        <v>5718</v>
      </c>
      <c r="J24" s="103"/>
    </row>
    <row r="25" spans="1:10" ht="30" customHeight="1" x14ac:dyDescent="0.3">
      <c r="A25" s="18" t="s">
        <v>40</v>
      </c>
      <c r="B25" s="34"/>
      <c r="C25" s="34"/>
      <c r="D25" s="93">
        <v>2692</v>
      </c>
      <c r="E25" s="94"/>
      <c r="F25" s="95"/>
      <c r="G25" s="93"/>
      <c r="H25" s="95"/>
      <c r="I25" s="19">
        <f t="shared" si="0"/>
        <v>2692</v>
      </c>
      <c r="J25" s="103"/>
    </row>
    <row r="26" spans="1:10" ht="30" customHeight="1" x14ac:dyDescent="0.3">
      <c r="A26" s="18" t="s">
        <v>38</v>
      </c>
      <c r="B26" s="34"/>
      <c r="C26" s="34">
        <v>515</v>
      </c>
      <c r="D26" s="93">
        <v>1732</v>
      </c>
      <c r="E26" s="94"/>
      <c r="F26" s="95"/>
      <c r="G26" s="93"/>
      <c r="H26" s="95"/>
      <c r="I26" s="19">
        <f t="shared" si="0"/>
        <v>2247</v>
      </c>
      <c r="J26" s="103"/>
    </row>
    <row r="27" spans="1:10" ht="30" customHeight="1" x14ac:dyDescent="0.3">
      <c r="A27" s="18" t="s">
        <v>37</v>
      </c>
      <c r="B27" s="38"/>
      <c r="C27" s="38"/>
      <c r="D27" s="93">
        <v>2125</v>
      </c>
      <c r="E27" s="94"/>
      <c r="F27" s="95"/>
      <c r="G27" s="93"/>
      <c r="H27" s="95"/>
      <c r="I27" s="19">
        <f t="shared" si="0"/>
        <v>2125</v>
      </c>
      <c r="J27" s="103"/>
    </row>
    <row r="28" spans="1:10" ht="30" customHeight="1" x14ac:dyDescent="0.3">
      <c r="A28" s="18" t="s">
        <v>36</v>
      </c>
      <c r="B28" s="38"/>
      <c r="C28" s="38">
        <v>595</v>
      </c>
      <c r="D28" s="93">
        <v>1084</v>
      </c>
      <c r="E28" s="94"/>
      <c r="F28" s="95"/>
      <c r="G28" s="93"/>
      <c r="H28" s="95"/>
      <c r="I28" s="19">
        <f t="shared" si="0"/>
        <v>1679</v>
      </c>
      <c r="J28" s="103"/>
    </row>
    <row r="29" spans="1:10" ht="30" customHeight="1" x14ac:dyDescent="0.3">
      <c r="A29" s="18" t="s">
        <v>275</v>
      </c>
      <c r="B29" s="34"/>
      <c r="C29" s="34"/>
      <c r="D29" s="93">
        <v>1294</v>
      </c>
      <c r="E29" s="94"/>
      <c r="F29" s="95"/>
      <c r="G29" s="93"/>
      <c r="H29" s="95"/>
      <c r="I29" s="19">
        <f t="shared" si="0"/>
        <v>1294</v>
      </c>
      <c r="J29" s="103"/>
    </row>
    <row r="30" spans="1:10" ht="30" customHeight="1" x14ac:dyDescent="0.3">
      <c r="A30" s="18" t="s">
        <v>27</v>
      </c>
      <c r="B30" s="34"/>
      <c r="C30" s="34"/>
      <c r="D30" s="93">
        <v>95</v>
      </c>
      <c r="E30" s="94"/>
      <c r="F30" s="95"/>
      <c r="G30" s="93"/>
      <c r="H30" s="95"/>
      <c r="I30" s="19">
        <f t="shared" si="0"/>
        <v>95</v>
      </c>
      <c r="J30" s="104"/>
    </row>
    <row r="31" spans="1:10" ht="30" customHeight="1" x14ac:dyDescent="0.3">
      <c r="A31" s="21" t="s">
        <v>1</v>
      </c>
      <c r="B31" s="39">
        <f>SUM(B5:B30)</f>
        <v>1123</v>
      </c>
      <c r="C31" s="39">
        <f>SUM(C5:C30)</f>
        <v>9445</v>
      </c>
      <c r="D31" s="105">
        <f>SUM(D5:F30)</f>
        <v>222637</v>
      </c>
      <c r="E31" s="105"/>
      <c r="F31" s="105"/>
      <c r="G31" s="105">
        <f>SUM(G5:H30)</f>
        <v>234113</v>
      </c>
      <c r="H31" s="105"/>
      <c r="I31" s="30">
        <f t="shared" ref="I31" si="1">SUM(B31:H31)</f>
        <v>467318</v>
      </c>
      <c r="J31" s="31"/>
    </row>
  </sheetData>
  <sortState ref="A5:I30">
    <sortCondition descending="1" ref="I5:I30"/>
  </sortState>
  <mergeCells count="60">
    <mergeCell ref="D25:F25"/>
    <mergeCell ref="D26:F26"/>
    <mergeCell ref="D27:F27"/>
    <mergeCell ref="D28:F28"/>
    <mergeCell ref="D31:F31"/>
    <mergeCell ref="G31:H31"/>
    <mergeCell ref="D30:F30"/>
    <mergeCell ref="D29:F29"/>
    <mergeCell ref="G27:H27"/>
    <mergeCell ref="G28:H28"/>
    <mergeCell ref="G29:H29"/>
    <mergeCell ref="G30:H30"/>
    <mergeCell ref="A2:J2"/>
    <mergeCell ref="J3:J4"/>
    <mergeCell ref="D6:F6"/>
    <mergeCell ref="G6:H6"/>
    <mergeCell ref="D7:F7"/>
    <mergeCell ref="G7:H7"/>
    <mergeCell ref="A3:A4"/>
    <mergeCell ref="I3:I4"/>
    <mergeCell ref="B3:H3"/>
    <mergeCell ref="D5:F5"/>
    <mergeCell ref="G5:H5"/>
    <mergeCell ref="J5:J30"/>
    <mergeCell ref="D8:F8"/>
    <mergeCell ref="G8:H8"/>
    <mergeCell ref="D9:F9"/>
    <mergeCell ref="D16:F16"/>
    <mergeCell ref="G26:H26"/>
    <mergeCell ref="G9:H9"/>
    <mergeCell ref="D15:F15"/>
    <mergeCell ref="G15:H15"/>
    <mergeCell ref="D14:F14"/>
    <mergeCell ref="G14:H14"/>
    <mergeCell ref="G13:H13"/>
    <mergeCell ref="D13:F13"/>
    <mergeCell ref="D10:F10"/>
    <mergeCell ref="G10:H10"/>
    <mergeCell ref="G11:H11"/>
    <mergeCell ref="D11:F11"/>
    <mergeCell ref="D12:F12"/>
    <mergeCell ref="G12:H12"/>
    <mergeCell ref="D18:F18"/>
    <mergeCell ref="G19:H19"/>
    <mergeCell ref="D17:F17"/>
    <mergeCell ref="G16:H16"/>
    <mergeCell ref="G18:H18"/>
    <mergeCell ref="G17:H17"/>
    <mergeCell ref="G25:H25"/>
    <mergeCell ref="D20:F20"/>
    <mergeCell ref="D19:F19"/>
    <mergeCell ref="G20:H20"/>
    <mergeCell ref="G21:H21"/>
    <mergeCell ref="D21:F21"/>
    <mergeCell ref="G22:H22"/>
    <mergeCell ref="D23:F23"/>
    <mergeCell ref="G23:H23"/>
    <mergeCell ref="D24:F24"/>
    <mergeCell ref="G24:H24"/>
    <mergeCell ref="D22:F22"/>
  </mergeCells>
  <printOptions horizontalCentered="1"/>
  <pageMargins left="0" right="0" top="1.1417322834645669" bottom="0" header="0.31496062992125984" footer="0"/>
  <pageSetup paperSize="9" scale="5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S18"/>
  <sheetViews>
    <sheetView tabSelected="1" topLeftCell="F1" zoomScaleNormal="100" workbookViewId="0">
      <selection activeCell="L12" sqref="L12"/>
    </sheetView>
  </sheetViews>
  <sheetFormatPr defaultRowHeight="15.75" x14ac:dyDescent="0.25"/>
  <cols>
    <col min="1" max="1" width="16.7109375" style="45" customWidth="1"/>
    <col min="2" max="2" width="13.7109375" style="45" customWidth="1"/>
    <col min="3" max="3" width="12.5703125" style="45" customWidth="1"/>
    <col min="4" max="4" width="11.85546875" style="45" customWidth="1"/>
    <col min="5" max="5" width="15.5703125" style="45" customWidth="1"/>
    <col min="6" max="6" width="15.140625" style="45" customWidth="1"/>
    <col min="7" max="7" width="13" style="45" customWidth="1"/>
    <col min="8" max="8" width="14.7109375" style="45" customWidth="1"/>
    <col min="9" max="9" width="14.42578125" style="45" customWidth="1"/>
    <col min="10" max="10" width="13.42578125" style="45" customWidth="1"/>
    <col min="11" max="13" width="14.140625" style="45" customWidth="1"/>
    <col min="14" max="14" width="12.140625" style="45" customWidth="1"/>
    <col min="15" max="15" width="13.7109375" style="45" customWidth="1"/>
    <col min="16" max="17" width="12.140625" style="45" customWidth="1"/>
    <col min="18" max="18" width="11.42578125" style="45" customWidth="1"/>
    <col min="19" max="260" width="9.140625" style="45"/>
    <col min="261" max="261" width="22.5703125" style="45" customWidth="1"/>
    <col min="262" max="262" width="14.42578125" style="45" customWidth="1"/>
    <col min="263" max="265" width="11.85546875" style="45" customWidth="1"/>
    <col min="266" max="266" width="13" style="45" customWidth="1"/>
    <col min="267" max="267" width="14.7109375" style="45" customWidth="1"/>
    <col min="268" max="269" width="13.42578125" style="45" customWidth="1"/>
    <col min="270" max="272" width="14.140625" style="45" customWidth="1"/>
    <col min="273" max="273" width="12.140625" style="45" customWidth="1"/>
    <col min="274" max="274" width="11.42578125" style="45" customWidth="1"/>
    <col min="275" max="516" width="9.140625" style="45"/>
    <col min="517" max="517" width="22.5703125" style="45" customWidth="1"/>
    <col min="518" max="518" width="14.42578125" style="45" customWidth="1"/>
    <col min="519" max="521" width="11.85546875" style="45" customWidth="1"/>
    <col min="522" max="522" width="13" style="45" customWidth="1"/>
    <col min="523" max="523" width="14.7109375" style="45" customWidth="1"/>
    <col min="524" max="525" width="13.42578125" style="45" customWidth="1"/>
    <col min="526" max="528" width="14.140625" style="45" customWidth="1"/>
    <col min="529" max="529" width="12.140625" style="45" customWidth="1"/>
    <col min="530" max="530" width="11.42578125" style="45" customWidth="1"/>
    <col min="531" max="772" width="9.140625" style="45"/>
    <col min="773" max="773" width="22.5703125" style="45" customWidth="1"/>
    <col min="774" max="774" width="14.42578125" style="45" customWidth="1"/>
    <col min="775" max="777" width="11.85546875" style="45" customWidth="1"/>
    <col min="778" max="778" width="13" style="45" customWidth="1"/>
    <col min="779" max="779" width="14.7109375" style="45" customWidth="1"/>
    <col min="780" max="781" width="13.42578125" style="45" customWidth="1"/>
    <col min="782" max="784" width="14.140625" style="45" customWidth="1"/>
    <col min="785" max="785" width="12.140625" style="45" customWidth="1"/>
    <col min="786" max="786" width="11.42578125" style="45" customWidth="1"/>
    <col min="787" max="1028" width="9.140625" style="45"/>
    <col min="1029" max="1029" width="22.5703125" style="45" customWidth="1"/>
    <col min="1030" max="1030" width="14.42578125" style="45" customWidth="1"/>
    <col min="1031" max="1033" width="11.85546875" style="45" customWidth="1"/>
    <col min="1034" max="1034" width="13" style="45" customWidth="1"/>
    <col min="1035" max="1035" width="14.7109375" style="45" customWidth="1"/>
    <col min="1036" max="1037" width="13.42578125" style="45" customWidth="1"/>
    <col min="1038" max="1040" width="14.140625" style="45" customWidth="1"/>
    <col min="1041" max="1041" width="12.140625" style="45" customWidth="1"/>
    <col min="1042" max="1042" width="11.42578125" style="45" customWidth="1"/>
    <col min="1043" max="1284" width="9.140625" style="45"/>
    <col min="1285" max="1285" width="22.5703125" style="45" customWidth="1"/>
    <col min="1286" max="1286" width="14.42578125" style="45" customWidth="1"/>
    <col min="1287" max="1289" width="11.85546875" style="45" customWidth="1"/>
    <col min="1290" max="1290" width="13" style="45" customWidth="1"/>
    <col min="1291" max="1291" width="14.7109375" style="45" customWidth="1"/>
    <col min="1292" max="1293" width="13.42578125" style="45" customWidth="1"/>
    <col min="1294" max="1296" width="14.140625" style="45" customWidth="1"/>
    <col min="1297" max="1297" width="12.140625" style="45" customWidth="1"/>
    <col min="1298" max="1298" width="11.42578125" style="45" customWidth="1"/>
    <col min="1299" max="1540" width="9.140625" style="45"/>
    <col min="1541" max="1541" width="22.5703125" style="45" customWidth="1"/>
    <col min="1542" max="1542" width="14.42578125" style="45" customWidth="1"/>
    <col min="1543" max="1545" width="11.85546875" style="45" customWidth="1"/>
    <col min="1546" max="1546" width="13" style="45" customWidth="1"/>
    <col min="1547" max="1547" width="14.7109375" style="45" customWidth="1"/>
    <col min="1548" max="1549" width="13.42578125" style="45" customWidth="1"/>
    <col min="1550" max="1552" width="14.140625" style="45" customWidth="1"/>
    <col min="1553" max="1553" width="12.140625" style="45" customWidth="1"/>
    <col min="1554" max="1554" width="11.42578125" style="45" customWidth="1"/>
    <col min="1555" max="1796" width="9.140625" style="45"/>
    <col min="1797" max="1797" width="22.5703125" style="45" customWidth="1"/>
    <col min="1798" max="1798" width="14.42578125" style="45" customWidth="1"/>
    <col min="1799" max="1801" width="11.85546875" style="45" customWidth="1"/>
    <col min="1802" max="1802" width="13" style="45" customWidth="1"/>
    <col min="1803" max="1803" width="14.7109375" style="45" customWidth="1"/>
    <col min="1804" max="1805" width="13.42578125" style="45" customWidth="1"/>
    <col min="1806" max="1808" width="14.140625" style="45" customWidth="1"/>
    <col min="1809" max="1809" width="12.140625" style="45" customWidth="1"/>
    <col min="1810" max="1810" width="11.42578125" style="45" customWidth="1"/>
    <col min="1811" max="2052" width="9.140625" style="45"/>
    <col min="2053" max="2053" width="22.5703125" style="45" customWidth="1"/>
    <col min="2054" max="2054" width="14.42578125" style="45" customWidth="1"/>
    <col min="2055" max="2057" width="11.85546875" style="45" customWidth="1"/>
    <col min="2058" max="2058" width="13" style="45" customWidth="1"/>
    <col min="2059" max="2059" width="14.7109375" style="45" customWidth="1"/>
    <col min="2060" max="2061" width="13.42578125" style="45" customWidth="1"/>
    <col min="2062" max="2064" width="14.140625" style="45" customWidth="1"/>
    <col min="2065" max="2065" width="12.140625" style="45" customWidth="1"/>
    <col min="2066" max="2066" width="11.42578125" style="45" customWidth="1"/>
    <col min="2067" max="2308" width="9.140625" style="45"/>
    <col min="2309" max="2309" width="22.5703125" style="45" customWidth="1"/>
    <col min="2310" max="2310" width="14.42578125" style="45" customWidth="1"/>
    <col min="2311" max="2313" width="11.85546875" style="45" customWidth="1"/>
    <col min="2314" max="2314" width="13" style="45" customWidth="1"/>
    <col min="2315" max="2315" width="14.7109375" style="45" customWidth="1"/>
    <col min="2316" max="2317" width="13.42578125" style="45" customWidth="1"/>
    <col min="2318" max="2320" width="14.140625" style="45" customWidth="1"/>
    <col min="2321" max="2321" width="12.140625" style="45" customWidth="1"/>
    <col min="2322" max="2322" width="11.42578125" style="45" customWidth="1"/>
    <col min="2323" max="2564" width="9.140625" style="45"/>
    <col min="2565" max="2565" width="22.5703125" style="45" customWidth="1"/>
    <col min="2566" max="2566" width="14.42578125" style="45" customWidth="1"/>
    <col min="2567" max="2569" width="11.85546875" style="45" customWidth="1"/>
    <col min="2570" max="2570" width="13" style="45" customWidth="1"/>
    <col min="2571" max="2571" width="14.7109375" style="45" customWidth="1"/>
    <col min="2572" max="2573" width="13.42578125" style="45" customWidth="1"/>
    <col min="2574" max="2576" width="14.140625" style="45" customWidth="1"/>
    <col min="2577" max="2577" width="12.140625" style="45" customWidth="1"/>
    <col min="2578" max="2578" width="11.42578125" style="45" customWidth="1"/>
    <col min="2579" max="2820" width="9.140625" style="45"/>
    <col min="2821" max="2821" width="22.5703125" style="45" customWidth="1"/>
    <col min="2822" max="2822" width="14.42578125" style="45" customWidth="1"/>
    <col min="2823" max="2825" width="11.85546875" style="45" customWidth="1"/>
    <col min="2826" max="2826" width="13" style="45" customWidth="1"/>
    <col min="2827" max="2827" width="14.7109375" style="45" customWidth="1"/>
    <col min="2828" max="2829" width="13.42578125" style="45" customWidth="1"/>
    <col min="2830" max="2832" width="14.140625" style="45" customWidth="1"/>
    <col min="2833" max="2833" width="12.140625" style="45" customWidth="1"/>
    <col min="2834" max="2834" width="11.42578125" style="45" customWidth="1"/>
    <col min="2835" max="3076" width="9.140625" style="45"/>
    <col min="3077" max="3077" width="22.5703125" style="45" customWidth="1"/>
    <col min="3078" max="3078" width="14.42578125" style="45" customWidth="1"/>
    <col min="3079" max="3081" width="11.85546875" style="45" customWidth="1"/>
    <col min="3082" max="3082" width="13" style="45" customWidth="1"/>
    <col min="3083" max="3083" width="14.7109375" style="45" customWidth="1"/>
    <col min="3084" max="3085" width="13.42578125" style="45" customWidth="1"/>
    <col min="3086" max="3088" width="14.140625" style="45" customWidth="1"/>
    <col min="3089" max="3089" width="12.140625" style="45" customWidth="1"/>
    <col min="3090" max="3090" width="11.42578125" style="45" customWidth="1"/>
    <col min="3091" max="3332" width="9.140625" style="45"/>
    <col min="3333" max="3333" width="22.5703125" style="45" customWidth="1"/>
    <col min="3334" max="3334" width="14.42578125" style="45" customWidth="1"/>
    <col min="3335" max="3337" width="11.85546875" style="45" customWidth="1"/>
    <col min="3338" max="3338" width="13" style="45" customWidth="1"/>
    <col min="3339" max="3339" width="14.7109375" style="45" customWidth="1"/>
    <col min="3340" max="3341" width="13.42578125" style="45" customWidth="1"/>
    <col min="3342" max="3344" width="14.140625" style="45" customWidth="1"/>
    <col min="3345" max="3345" width="12.140625" style="45" customWidth="1"/>
    <col min="3346" max="3346" width="11.42578125" style="45" customWidth="1"/>
    <col min="3347" max="3588" width="9.140625" style="45"/>
    <col min="3589" max="3589" width="22.5703125" style="45" customWidth="1"/>
    <col min="3590" max="3590" width="14.42578125" style="45" customWidth="1"/>
    <col min="3591" max="3593" width="11.85546875" style="45" customWidth="1"/>
    <col min="3594" max="3594" width="13" style="45" customWidth="1"/>
    <col min="3595" max="3595" width="14.7109375" style="45" customWidth="1"/>
    <col min="3596" max="3597" width="13.42578125" style="45" customWidth="1"/>
    <col min="3598" max="3600" width="14.140625" style="45" customWidth="1"/>
    <col min="3601" max="3601" width="12.140625" style="45" customWidth="1"/>
    <col min="3602" max="3602" width="11.42578125" style="45" customWidth="1"/>
    <col min="3603" max="3844" width="9.140625" style="45"/>
    <col min="3845" max="3845" width="22.5703125" style="45" customWidth="1"/>
    <col min="3846" max="3846" width="14.42578125" style="45" customWidth="1"/>
    <col min="3847" max="3849" width="11.85546875" style="45" customWidth="1"/>
    <col min="3850" max="3850" width="13" style="45" customWidth="1"/>
    <col min="3851" max="3851" width="14.7109375" style="45" customWidth="1"/>
    <col min="3852" max="3853" width="13.42578125" style="45" customWidth="1"/>
    <col min="3854" max="3856" width="14.140625" style="45" customWidth="1"/>
    <col min="3857" max="3857" width="12.140625" style="45" customWidth="1"/>
    <col min="3858" max="3858" width="11.42578125" style="45" customWidth="1"/>
    <col min="3859" max="4100" width="9.140625" style="45"/>
    <col min="4101" max="4101" width="22.5703125" style="45" customWidth="1"/>
    <col min="4102" max="4102" width="14.42578125" style="45" customWidth="1"/>
    <col min="4103" max="4105" width="11.85546875" style="45" customWidth="1"/>
    <col min="4106" max="4106" width="13" style="45" customWidth="1"/>
    <col min="4107" max="4107" width="14.7109375" style="45" customWidth="1"/>
    <col min="4108" max="4109" width="13.42578125" style="45" customWidth="1"/>
    <col min="4110" max="4112" width="14.140625" style="45" customWidth="1"/>
    <col min="4113" max="4113" width="12.140625" style="45" customWidth="1"/>
    <col min="4114" max="4114" width="11.42578125" style="45" customWidth="1"/>
    <col min="4115" max="4356" width="9.140625" style="45"/>
    <col min="4357" max="4357" width="22.5703125" style="45" customWidth="1"/>
    <col min="4358" max="4358" width="14.42578125" style="45" customWidth="1"/>
    <col min="4359" max="4361" width="11.85546875" style="45" customWidth="1"/>
    <col min="4362" max="4362" width="13" style="45" customWidth="1"/>
    <col min="4363" max="4363" width="14.7109375" style="45" customWidth="1"/>
    <col min="4364" max="4365" width="13.42578125" style="45" customWidth="1"/>
    <col min="4366" max="4368" width="14.140625" style="45" customWidth="1"/>
    <col min="4369" max="4369" width="12.140625" style="45" customWidth="1"/>
    <col min="4370" max="4370" width="11.42578125" style="45" customWidth="1"/>
    <col min="4371" max="4612" width="9.140625" style="45"/>
    <col min="4613" max="4613" width="22.5703125" style="45" customWidth="1"/>
    <col min="4614" max="4614" width="14.42578125" style="45" customWidth="1"/>
    <col min="4615" max="4617" width="11.85546875" style="45" customWidth="1"/>
    <col min="4618" max="4618" width="13" style="45" customWidth="1"/>
    <col min="4619" max="4619" width="14.7109375" style="45" customWidth="1"/>
    <col min="4620" max="4621" width="13.42578125" style="45" customWidth="1"/>
    <col min="4622" max="4624" width="14.140625" style="45" customWidth="1"/>
    <col min="4625" max="4625" width="12.140625" style="45" customWidth="1"/>
    <col min="4626" max="4626" width="11.42578125" style="45" customWidth="1"/>
    <col min="4627" max="4868" width="9.140625" style="45"/>
    <col min="4869" max="4869" width="22.5703125" style="45" customWidth="1"/>
    <col min="4870" max="4870" width="14.42578125" style="45" customWidth="1"/>
    <col min="4871" max="4873" width="11.85546875" style="45" customWidth="1"/>
    <col min="4874" max="4874" width="13" style="45" customWidth="1"/>
    <col min="4875" max="4875" width="14.7109375" style="45" customWidth="1"/>
    <col min="4876" max="4877" width="13.42578125" style="45" customWidth="1"/>
    <col min="4878" max="4880" width="14.140625" style="45" customWidth="1"/>
    <col min="4881" max="4881" width="12.140625" style="45" customWidth="1"/>
    <col min="4882" max="4882" width="11.42578125" style="45" customWidth="1"/>
    <col min="4883" max="5124" width="9.140625" style="45"/>
    <col min="5125" max="5125" width="22.5703125" style="45" customWidth="1"/>
    <col min="5126" max="5126" width="14.42578125" style="45" customWidth="1"/>
    <col min="5127" max="5129" width="11.85546875" style="45" customWidth="1"/>
    <col min="5130" max="5130" width="13" style="45" customWidth="1"/>
    <col min="5131" max="5131" width="14.7109375" style="45" customWidth="1"/>
    <col min="5132" max="5133" width="13.42578125" style="45" customWidth="1"/>
    <col min="5134" max="5136" width="14.140625" style="45" customWidth="1"/>
    <col min="5137" max="5137" width="12.140625" style="45" customWidth="1"/>
    <col min="5138" max="5138" width="11.42578125" style="45" customWidth="1"/>
    <col min="5139" max="5380" width="9.140625" style="45"/>
    <col min="5381" max="5381" width="22.5703125" style="45" customWidth="1"/>
    <col min="5382" max="5382" width="14.42578125" style="45" customWidth="1"/>
    <col min="5383" max="5385" width="11.85546875" style="45" customWidth="1"/>
    <col min="5386" max="5386" width="13" style="45" customWidth="1"/>
    <col min="5387" max="5387" width="14.7109375" style="45" customWidth="1"/>
    <col min="5388" max="5389" width="13.42578125" style="45" customWidth="1"/>
    <col min="5390" max="5392" width="14.140625" style="45" customWidth="1"/>
    <col min="5393" max="5393" width="12.140625" style="45" customWidth="1"/>
    <col min="5394" max="5394" width="11.42578125" style="45" customWidth="1"/>
    <col min="5395" max="5636" width="9.140625" style="45"/>
    <col min="5637" max="5637" width="22.5703125" style="45" customWidth="1"/>
    <col min="5638" max="5638" width="14.42578125" style="45" customWidth="1"/>
    <col min="5639" max="5641" width="11.85546875" style="45" customWidth="1"/>
    <col min="5642" max="5642" width="13" style="45" customWidth="1"/>
    <col min="5643" max="5643" width="14.7109375" style="45" customWidth="1"/>
    <col min="5644" max="5645" width="13.42578125" style="45" customWidth="1"/>
    <col min="5646" max="5648" width="14.140625" style="45" customWidth="1"/>
    <col min="5649" max="5649" width="12.140625" style="45" customWidth="1"/>
    <col min="5650" max="5650" width="11.42578125" style="45" customWidth="1"/>
    <col min="5651" max="5892" width="9.140625" style="45"/>
    <col min="5893" max="5893" width="22.5703125" style="45" customWidth="1"/>
    <col min="5894" max="5894" width="14.42578125" style="45" customWidth="1"/>
    <col min="5895" max="5897" width="11.85546875" style="45" customWidth="1"/>
    <col min="5898" max="5898" width="13" style="45" customWidth="1"/>
    <col min="5899" max="5899" width="14.7109375" style="45" customWidth="1"/>
    <col min="5900" max="5901" width="13.42578125" style="45" customWidth="1"/>
    <col min="5902" max="5904" width="14.140625" style="45" customWidth="1"/>
    <col min="5905" max="5905" width="12.140625" style="45" customWidth="1"/>
    <col min="5906" max="5906" width="11.42578125" style="45" customWidth="1"/>
    <col min="5907" max="6148" width="9.140625" style="45"/>
    <col min="6149" max="6149" width="22.5703125" style="45" customWidth="1"/>
    <col min="6150" max="6150" width="14.42578125" style="45" customWidth="1"/>
    <col min="6151" max="6153" width="11.85546875" style="45" customWidth="1"/>
    <col min="6154" max="6154" width="13" style="45" customWidth="1"/>
    <col min="6155" max="6155" width="14.7109375" style="45" customWidth="1"/>
    <col min="6156" max="6157" width="13.42578125" style="45" customWidth="1"/>
    <col min="6158" max="6160" width="14.140625" style="45" customWidth="1"/>
    <col min="6161" max="6161" width="12.140625" style="45" customWidth="1"/>
    <col min="6162" max="6162" width="11.42578125" style="45" customWidth="1"/>
    <col min="6163" max="6404" width="9.140625" style="45"/>
    <col min="6405" max="6405" width="22.5703125" style="45" customWidth="1"/>
    <col min="6406" max="6406" width="14.42578125" style="45" customWidth="1"/>
    <col min="6407" max="6409" width="11.85546875" style="45" customWidth="1"/>
    <col min="6410" max="6410" width="13" style="45" customWidth="1"/>
    <col min="6411" max="6411" width="14.7109375" style="45" customWidth="1"/>
    <col min="6412" max="6413" width="13.42578125" style="45" customWidth="1"/>
    <col min="6414" max="6416" width="14.140625" style="45" customWidth="1"/>
    <col min="6417" max="6417" width="12.140625" style="45" customWidth="1"/>
    <col min="6418" max="6418" width="11.42578125" style="45" customWidth="1"/>
    <col min="6419" max="6660" width="9.140625" style="45"/>
    <col min="6661" max="6661" width="22.5703125" style="45" customWidth="1"/>
    <col min="6662" max="6662" width="14.42578125" style="45" customWidth="1"/>
    <col min="6663" max="6665" width="11.85546875" style="45" customWidth="1"/>
    <col min="6666" max="6666" width="13" style="45" customWidth="1"/>
    <col min="6667" max="6667" width="14.7109375" style="45" customWidth="1"/>
    <col min="6668" max="6669" width="13.42578125" style="45" customWidth="1"/>
    <col min="6670" max="6672" width="14.140625" style="45" customWidth="1"/>
    <col min="6673" max="6673" width="12.140625" style="45" customWidth="1"/>
    <col min="6674" max="6674" width="11.42578125" style="45" customWidth="1"/>
    <col min="6675" max="6916" width="9.140625" style="45"/>
    <col min="6917" max="6917" width="22.5703125" style="45" customWidth="1"/>
    <col min="6918" max="6918" width="14.42578125" style="45" customWidth="1"/>
    <col min="6919" max="6921" width="11.85546875" style="45" customWidth="1"/>
    <col min="6922" max="6922" width="13" style="45" customWidth="1"/>
    <col min="6923" max="6923" width="14.7109375" style="45" customWidth="1"/>
    <col min="6924" max="6925" width="13.42578125" style="45" customWidth="1"/>
    <col min="6926" max="6928" width="14.140625" style="45" customWidth="1"/>
    <col min="6929" max="6929" width="12.140625" style="45" customWidth="1"/>
    <col min="6930" max="6930" width="11.42578125" style="45" customWidth="1"/>
    <col min="6931" max="7172" width="9.140625" style="45"/>
    <col min="7173" max="7173" width="22.5703125" style="45" customWidth="1"/>
    <col min="7174" max="7174" width="14.42578125" style="45" customWidth="1"/>
    <col min="7175" max="7177" width="11.85546875" style="45" customWidth="1"/>
    <col min="7178" max="7178" width="13" style="45" customWidth="1"/>
    <col min="7179" max="7179" width="14.7109375" style="45" customWidth="1"/>
    <col min="7180" max="7181" width="13.42578125" style="45" customWidth="1"/>
    <col min="7182" max="7184" width="14.140625" style="45" customWidth="1"/>
    <col min="7185" max="7185" width="12.140625" style="45" customWidth="1"/>
    <col min="7186" max="7186" width="11.42578125" style="45" customWidth="1"/>
    <col min="7187" max="7428" width="9.140625" style="45"/>
    <col min="7429" max="7429" width="22.5703125" style="45" customWidth="1"/>
    <col min="7430" max="7430" width="14.42578125" style="45" customWidth="1"/>
    <col min="7431" max="7433" width="11.85546875" style="45" customWidth="1"/>
    <col min="7434" max="7434" width="13" style="45" customWidth="1"/>
    <col min="7435" max="7435" width="14.7109375" style="45" customWidth="1"/>
    <col min="7436" max="7437" width="13.42578125" style="45" customWidth="1"/>
    <col min="7438" max="7440" width="14.140625" style="45" customWidth="1"/>
    <col min="7441" max="7441" width="12.140625" style="45" customWidth="1"/>
    <col min="7442" max="7442" width="11.42578125" style="45" customWidth="1"/>
    <col min="7443" max="7684" width="9.140625" style="45"/>
    <col min="7685" max="7685" width="22.5703125" style="45" customWidth="1"/>
    <col min="7686" max="7686" width="14.42578125" style="45" customWidth="1"/>
    <col min="7687" max="7689" width="11.85546875" style="45" customWidth="1"/>
    <col min="7690" max="7690" width="13" style="45" customWidth="1"/>
    <col min="7691" max="7691" width="14.7109375" style="45" customWidth="1"/>
    <col min="7692" max="7693" width="13.42578125" style="45" customWidth="1"/>
    <col min="7694" max="7696" width="14.140625" style="45" customWidth="1"/>
    <col min="7697" max="7697" width="12.140625" style="45" customWidth="1"/>
    <col min="7698" max="7698" width="11.42578125" style="45" customWidth="1"/>
    <col min="7699" max="7940" width="9.140625" style="45"/>
    <col min="7941" max="7941" width="22.5703125" style="45" customWidth="1"/>
    <col min="7942" max="7942" width="14.42578125" style="45" customWidth="1"/>
    <col min="7943" max="7945" width="11.85546875" style="45" customWidth="1"/>
    <col min="7946" max="7946" width="13" style="45" customWidth="1"/>
    <col min="7947" max="7947" width="14.7109375" style="45" customWidth="1"/>
    <col min="7948" max="7949" width="13.42578125" style="45" customWidth="1"/>
    <col min="7950" max="7952" width="14.140625" style="45" customWidth="1"/>
    <col min="7953" max="7953" width="12.140625" style="45" customWidth="1"/>
    <col min="7954" max="7954" width="11.42578125" style="45" customWidth="1"/>
    <col min="7955" max="8196" width="9.140625" style="45"/>
    <col min="8197" max="8197" width="22.5703125" style="45" customWidth="1"/>
    <col min="8198" max="8198" width="14.42578125" style="45" customWidth="1"/>
    <col min="8199" max="8201" width="11.85546875" style="45" customWidth="1"/>
    <col min="8202" max="8202" width="13" style="45" customWidth="1"/>
    <col min="8203" max="8203" width="14.7109375" style="45" customWidth="1"/>
    <col min="8204" max="8205" width="13.42578125" style="45" customWidth="1"/>
    <col min="8206" max="8208" width="14.140625" style="45" customWidth="1"/>
    <col min="8209" max="8209" width="12.140625" style="45" customWidth="1"/>
    <col min="8210" max="8210" width="11.42578125" style="45" customWidth="1"/>
    <col min="8211" max="8452" width="9.140625" style="45"/>
    <col min="8453" max="8453" width="22.5703125" style="45" customWidth="1"/>
    <col min="8454" max="8454" width="14.42578125" style="45" customWidth="1"/>
    <col min="8455" max="8457" width="11.85546875" style="45" customWidth="1"/>
    <col min="8458" max="8458" width="13" style="45" customWidth="1"/>
    <col min="8459" max="8459" width="14.7109375" style="45" customWidth="1"/>
    <col min="8460" max="8461" width="13.42578125" style="45" customWidth="1"/>
    <col min="8462" max="8464" width="14.140625" style="45" customWidth="1"/>
    <col min="8465" max="8465" width="12.140625" style="45" customWidth="1"/>
    <col min="8466" max="8466" width="11.42578125" style="45" customWidth="1"/>
    <col min="8467" max="8708" width="9.140625" style="45"/>
    <col min="8709" max="8709" width="22.5703125" style="45" customWidth="1"/>
    <col min="8710" max="8710" width="14.42578125" style="45" customWidth="1"/>
    <col min="8711" max="8713" width="11.85546875" style="45" customWidth="1"/>
    <col min="8714" max="8714" width="13" style="45" customWidth="1"/>
    <col min="8715" max="8715" width="14.7109375" style="45" customWidth="1"/>
    <col min="8716" max="8717" width="13.42578125" style="45" customWidth="1"/>
    <col min="8718" max="8720" width="14.140625" style="45" customWidth="1"/>
    <col min="8721" max="8721" width="12.140625" style="45" customWidth="1"/>
    <col min="8722" max="8722" width="11.42578125" style="45" customWidth="1"/>
    <col min="8723" max="8964" width="9.140625" style="45"/>
    <col min="8965" max="8965" width="22.5703125" style="45" customWidth="1"/>
    <col min="8966" max="8966" width="14.42578125" style="45" customWidth="1"/>
    <col min="8967" max="8969" width="11.85546875" style="45" customWidth="1"/>
    <col min="8970" max="8970" width="13" style="45" customWidth="1"/>
    <col min="8971" max="8971" width="14.7109375" style="45" customWidth="1"/>
    <col min="8972" max="8973" width="13.42578125" style="45" customWidth="1"/>
    <col min="8974" max="8976" width="14.140625" style="45" customWidth="1"/>
    <col min="8977" max="8977" width="12.140625" style="45" customWidth="1"/>
    <col min="8978" max="8978" width="11.42578125" style="45" customWidth="1"/>
    <col min="8979" max="9220" width="9.140625" style="45"/>
    <col min="9221" max="9221" width="22.5703125" style="45" customWidth="1"/>
    <col min="9222" max="9222" width="14.42578125" style="45" customWidth="1"/>
    <col min="9223" max="9225" width="11.85546875" style="45" customWidth="1"/>
    <col min="9226" max="9226" width="13" style="45" customWidth="1"/>
    <col min="9227" max="9227" width="14.7109375" style="45" customWidth="1"/>
    <col min="9228" max="9229" width="13.42578125" style="45" customWidth="1"/>
    <col min="9230" max="9232" width="14.140625" style="45" customWidth="1"/>
    <col min="9233" max="9233" width="12.140625" style="45" customWidth="1"/>
    <col min="9234" max="9234" width="11.42578125" style="45" customWidth="1"/>
    <col min="9235" max="9476" width="9.140625" style="45"/>
    <col min="9477" max="9477" width="22.5703125" style="45" customWidth="1"/>
    <col min="9478" max="9478" width="14.42578125" style="45" customWidth="1"/>
    <col min="9479" max="9481" width="11.85546875" style="45" customWidth="1"/>
    <col min="9482" max="9482" width="13" style="45" customWidth="1"/>
    <col min="9483" max="9483" width="14.7109375" style="45" customWidth="1"/>
    <col min="9484" max="9485" width="13.42578125" style="45" customWidth="1"/>
    <col min="9486" max="9488" width="14.140625" style="45" customWidth="1"/>
    <col min="9489" max="9489" width="12.140625" style="45" customWidth="1"/>
    <col min="9490" max="9490" width="11.42578125" style="45" customWidth="1"/>
    <col min="9491" max="9732" width="9.140625" style="45"/>
    <col min="9733" max="9733" width="22.5703125" style="45" customWidth="1"/>
    <col min="9734" max="9734" width="14.42578125" style="45" customWidth="1"/>
    <col min="9735" max="9737" width="11.85546875" style="45" customWidth="1"/>
    <col min="9738" max="9738" width="13" style="45" customWidth="1"/>
    <col min="9739" max="9739" width="14.7109375" style="45" customWidth="1"/>
    <col min="9740" max="9741" width="13.42578125" style="45" customWidth="1"/>
    <col min="9742" max="9744" width="14.140625" style="45" customWidth="1"/>
    <col min="9745" max="9745" width="12.140625" style="45" customWidth="1"/>
    <col min="9746" max="9746" width="11.42578125" style="45" customWidth="1"/>
    <col min="9747" max="9988" width="9.140625" style="45"/>
    <col min="9989" max="9989" width="22.5703125" style="45" customWidth="1"/>
    <col min="9990" max="9990" width="14.42578125" style="45" customWidth="1"/>
    <col min="9991" max="9993" width="11.85546875" style="45" customWidth="1"/>
    <col min="9994" max="9994" width="13" style="45" customWidth="1"/>
    <col min="9995" max="9995" width="14.7109375" style="45" customWidth="1"/>
    <col min="9996" max="9997" width="13.42578125" style="45" customWidth="1"/>
    <col min="9998" max="10000" width="14.140625" style="45" customWidth="1"/>
    <col min="10001" max="10001" width="12.140625" style="45" customWidth="1"/>
    <col min="10002" max="10002" width="11.42578125" style="45" customWidth="1"/>
    <col min="10003" max="10244" width="9.140625" style="45"/>
    <col min="10245" max="10245" width="22.5703125" style="45" customWidth="1"/>
    <col min="10246" max="10246" width="14.42578125" style="45" customWidth="1"/>
    <col min="10247" max="10249" width="11.85546875" style="45" customWidth="1"/>
    <col min="10250" max="10250" width="13" style="45" customWidth="1"/>
    <col min="10251" max="10251" width="14.7109375" style="45" customWidth="1"/>
    <col min="10252" max="10253" width="13.42578125" style="45" customWidth="1"/>
    <col min="10254" max="10256" width="14.140625" style="45" customWidth="1"/>
    <col min="10257" max="10257" width="12.140625" style="45" customWidth="1"/>
    <col min="10258" max="10258" width="11.42578125" style="45" customWidth="1"/>
    <col min="10259" max="10500" width="9.140625" style="45"/>
    <col min="10501" max="10501" width="22.5703125" style="45" customWidth="1"/>
    <col min="10502" max="10502" width="14.42578125" style="45" customWidth="1"/>
    <col min="10503" max="10505" width="11.85546875" style="45" customWidth="1"/>
    <col min="10506" max="10506" width="13" style="45" customWidth="1"/>
    <col min="10507" max="10507" width="14.7109375" style="45" customWidth="1"/>
    <col min="10508" max="10509" width="13.42578125" style="45" customWidth="1"/>
    <col min="10510" max="10512" width="14.140625" style="45" customWidth="1"/>
    <col min="10513" max="10513" width="12.140625" style="45" customWidth="1"/>
    <col min="10514" max="10514" width="11.42578125" style="45" customWidth="1"/>
    <col min="10515" max="10756" width="9.140625" style="45"/>
    <col min="10757" max="10757" width="22.5703125" style="45" customWidth="1"/>
    <col min="10758" max="10758" width="14.42578125" style="45" customWidth="1"/>
    <col min="10759" max="10761" width="11.85546875" style="45" customWidth="1"/>
    <col min="10762" max="10762" width="13" style="45" customWidth="1"/>
    <col min="10763" max="10763" width="14.7109375" style="45" customWidth="1"/>
    <col min="10764" max="10765" width="13.42578125" style="45" customWidth="1"/>
    <col min="10766" max="10768" width="14.140625" style="45" customWidth="1"/>
    <col min="10769" max="10769" width="12.140625" style="45" customWidth="1"/>
    <col min="10770" max="10770" width="11.42578125" style="45" customWidth="1"/>
    <col min="10771" max="11012" width="9.140625" style="45"/>
    <col min="11013" max="11013" width="22.5703125" style="45" customWidth="1"/>
    <col min="11014" max="11014" width="14.42578125" style="45" customWidth="1"/>
    <col min="11015" max="11017" width="11.85546875" style="45" customWidth="1"/>
    <col min="11018" max="11018" width="13" style="45" customWidth="1"/>
    <col min="11019" max="11019" width="14.7109375" style="45" customWidth="1"/>
    <col min="11020" max="11021" width="13.42578125" style="45" customWidth="1"/>
    <col min="11022" max="11024" width="14.140625" style="45" customWidth="1"/>
    <col min="11025" max="11025" width="12.140625" style="45" customWidth="1"/>
    <col min="11026" max="11026" width="11.42578125" style="45" customWidth="1"/>
    <col min="11027" max="11268" width="9.140625" style="45"/>
    <col min="11269" max="11269" width="22.5703125" style="45" customWidth="1"/>
    <col min="11270" max="11270" width="14.42578125" style="45" customWidth="1"/>
    <col min="11271" max="11273" width="11.85546875" style="45" customWidth="1"/>
    <col min="11274" max="11274" width="13" style="45" customWidth="1"/>
    <col min="11275" max="11275" width="14.7109375" style="45" customWidth="1"/>
    <col min="11276" max="11277" width="13.42578125" style="45" customWidth="1"/>
    <col min="11278" max="11280" width="14.140625" style="45" customWidth="1"/>
    <col min="11281" max="11281" width="12.140625" style="45" customWidth="1"/>
    <col min="11282" max="11282" width="11.42578125" style="45" customWidth="1"/>
    <col min="11283" max="11524" width="9.140625" style="45"/>
    <col min="11525" max="11525" width="22.5703125" style="45" customWidth="1"/>
    <col min="11526" max="11526" width="14.42578125" style="45" customWidth="1"/>
    <col min="11527" max="11529" width="11.85546875" style="45" customWidth="1"/>
    <col min="11530" max="11530" width="13" style="45" customWidth="1"/>
    <col min="11531" max="11531" width="14.7109375" style="45" customWidth="1"/>
    <col min="11532" max="11533" width="13.42578125" style="45" customWidth="1"/>
    <col min="11534" max="11536" width="14.140625" style="45" customWidth="1"/>
    <col min="11537" max="11537" width="12.140625" style="45" customWidth="1"/>
    <col min="11538" max="11538" width="11.42578125" style="45" customWidth="1"/>
    <col min="11539" max="11780" width="9.140625" style="45"/>
    <col min="11781" max="11781" width="22.5703125" style="45" customWidth="1"/>
    <col min="11782" max="11782" width="14.42578125" style="45" customWidth="1"/>
    <col min="11783" max="11785" width="11.85546875" style="45" customWidth="1"/>
    <col min="11786" max="11786" width="13" style="45" customWidth="1"/>
    <col min="11787" max="11787" width="14.7109375" style="45" customWidth="1"/>
    <col min="11788" max="11789" width="13.42578125" style="45" customWidth="1"/>
    <col min="11790" max="11792" width="14.140625" style="45" customWidth="1"/>
    <col min="11793" max="11793" width="12.140625" style="45" customWidth="1"/>
    <col min="11794" max="11794" width="11.42578125" style="45" customWidth="1"/>
    <col min="11795" max="12036" width="9.140625" style="45"/>
    <col min="12037" max="12037" width="22.5703125" style="45" customWidth="1"/>
    <col min="12038" max="12038" width="14.42578125" style="45" customWidth="1"/>
    <col min="12039" max="12041" width="11.85546875" style="45" customWidth="1"/>
    <col min="12042" max="12042" width="13" style="45" customWidth="1"/>
    <col min="12043" max="12043" width="14.7109375" style="45" customWidth="1"/>
    <col min="12044" max="12045" width="13.42578125" style="45" customWidth="1"/>
    <col min="12046" max="12048" width="14.140625" style="45" customWidth="1"/>
    <col min="12049" max="12049" width="12.140625" style="45" customWidth="1"/>
    <col min="12050" max="12050" width="11.42578125" style="45" customWidth="1"/>
    <col min="12051" max="12292" width="9.140625" style="45"/>
    <col min="12293" max="12293" width="22.5703125" style="45" customWidth="1"/>
    <col min="12294" max="12294" width="14.42578125" style="45" customWidth="1"/>
    <col min="12295" max="12297" width="11.85546875" style="45" customWidth="1"/>
    <col min="12298" max="12298" width="13" style="45" customWidth="1"/>
    <col min="12299" max="12299" width="14.7109375" style="45" customWidth="1"/>
    <col min="12300" max="12301" width="13.42578125" style="45" customWidth="1"/>
    <col min="12302" max="12304" width="14.140625" style="45" customWidth="1"/>
    <col min="12305" max="12305" width="12.140625" style="45" customWidth="1"/>
    <col min="12306" max="12306" width="11.42578125" style="45" customWidth="1"/>
    <col min="12307" max="12548" width="9.140625" style="45"/>
    <col min="12549" max="12549" width="22.5703125" style="45" customWidth="1"/>
    <col min="12550" max="12550" width="14.42578125" style="45" customWidth="1"/>
    <col min="12551" max="12553" width="11.85546875" style="45" customWidth="1"/>
    <col min="12554" max="12554" width="13" style="45" customWidth="1"/>
    <col min="12555" max="12555" width="14.7109375" style="45" customWidth="1"/>
    <col min="12556" max="12557" width="13.42578125" style="45" customWidth="1"/>
    <col min="12558" max="12560" width="14.140625" style="45" customWidth="1"/>
    <col min="12561" max="12561" width="12.140625" style="45" customWidth="1"/>
    <col min="12562" max="12562" width="11.42578125" style="45" customWidth="1"/>
    <col min="12563" max="12804" width="9.140625" style="45"/>
    <col min="12805" max="12805" width="22.5703125" style="45" customWidth="1"/>
    <col min="12806" max="12806" width="14.42578125" style="45" customWidth="1"/>
    <col min="12807" max="12809" width="11.85546875" style="45" customWidth="1"/>
    <col min="12810" max="12810" width="13" style="45" customWidth="1"/>
    <col min="12811" max="12811" width="14.7109375" style="45" customWidth="1"/>
    <col min="12812" max="12813" width="13.42578125" style="45" customWidth="1"/>
    <col min="12814" max="12816" width="14.140625" style="45" customWidth="1"/>
    <col min="12817" max="12817" width="12.140625" style="45" customWidth="1"/>
    <col min="12818" max="12818" width="11.42578125" style="45" customWidth="1"/>
    <col min="12819" max="13060" width="9.140625" style="45"/>
    <col min="13061" max="13061" width="22.5703125" style="45" customWidth="1"/>
    <col min="13062" max="13062" width="14.42578125" style="45" customWidth="1"/>
    <col min="13063" max="13065" width="11.85546875" style="45" customWidth="1"/>
    <col min="13066" max="13066" width="13" style="45" customWidth="1"/>
    <col min="13067" max="13067" width="14.7109375" style="45" customWidth="1"/>
    <col min="13068" max="13069" width="13.42578125" style="45" customWidth="1"/>
    <col min="13070" max="13072" width="14.140625" style="45" customWidth="1"/>
    <col min="13073" max="13073" width="12.140625" style="45" customWidth="1"/>
    <col min="13074" max="13074" width="11.42578125" style="45" customWidth="1"/>
    <col min="13075" max="13316" width="9.140625" style="45"/>
    <col min="13317" max="13317" width="22.5703125" style="45" customWidth="1"/>
    <col min="13318" max="13318" width="14.42578125" style="45" customWidth="1"/>
    <col min="13319" max="13321" width="11.85546875" style="45" customWidth="1"/>
    <col min="13322" max="13322" width="13" style="45" customWidth="1"/>
    <col min="13323" max="13323" width="14.7109375" style="45" customWidth="1"/>
    <col min="13324" max="13325" width="13.42578125" style="45" customWidth="1"/>
    <col min="13326" max="13328" width="14.140625" style="45" customWidth="1"/>
    <col min="13329" max="13329" width="12.140625" style="45" customWidth="1"/>
    <col min="13330" max="13330" width="11.42578125" style="45" customWidth="1"/>
    <col min="13331" max="13572" width="9.140625" style="45"/>
    <col min="13573" max="13573" width="22.5703125" style="45" customWidth="1"/>
    <col min="13574" max="13574" width="14.42578125" style="45" customWidth="1"/>
    <col min="13575" max="13577" width="11.85546875" style="45" customWidth="1"/>
    <col min="13578" max="13578" width="13" style="45" customWidth="1"/>
    <col min="13579" max="13579" width="14.7109375" style="45" customWidth="1"/>
    <col min="13580" max="13581" width="13.42578125" style="45" customWidth="1"/>
    <col min="13582" max="13584" width="14.140625" style="45" customWidth="1"/>
    <col min="13585" max="13585" width="12.140625" style="45" customWidth="1"/>
    <col min="13586" max="13586" width="11.42578125" style="45" customWidth="1"/>
    <col min="13587" max="13828" width="9.140625" style="45"/>
    <col min="13829" max="13829" width="22.5703125" style="45" customWidth="1"/>
    <col min="13830" max="13830" width="14.42578125" style="45" customWidth="1"/>
    <col min="13831" max="13833" width="11.85546875" style="45" customWidth="1"/>
    <col min="13834" max="13834" width="13" style="45" customWidth="1"/>
    <col min="13835" max="13835" width="14.7109375" style="45" customWidth="1"/>
    <col min="13836" max="13837" width="13.42578125" style="45" customWidth="1"/>
    <col min="13838" max="13840" width="14.140625" style="45" customWidth="1"/>
    <col min="13841" max="13841" width="12.140625" style="45" customWidth="1"/>
    <col min="13842" max="13842" width="11.42578125" style="45" customWidth="1"/>
    <col min="13843" max="14084" width="9.140625" style="45"/>
    <col min="14085" max="14085" width="22.5703125" style="45" customWidth="1"/>
    <col min="14086" max="14086" width="14.42578125" style="45" customWidth="1"/>
    <col min="14087" max="14089" width="11.85546875" style="45" customWidth="1"/>
    <col min="14090" max="14090" width="13" style="45" customWidth="1"/>
    <col min="14091" max="14091" width="14.7109375" style="45" customWidth="1"/>
    <col min="14092" max="14093" width="13.42578125" style="45" customWidth="1"/>
    <col min="14094" max="14096" width="14.140625" style="45" customWidth="1"/>
    <col min="14097" max="14097" width="12.140625" style="45" customWidth="1"/>
    <col min="14098" max="14098" width="11.42578125" style="45" customWidth="1"/>
    <col min="14099" max="14340" width="9.140625" style="45"/>
    <col min="14341" max="14341" width="22.5703125" style="45" customWidth="1"/>
    <col min="14342" max="14342" width="14.42578125" style="45" customWidth="1"/>
    <col min="14343" max="14345" width="11.85546875" style="45" customWidth="1"/>
    <col min="14346" max="14346" width="13" style="45" customWidth="1"/>
    <col min="14347" max="14347" width="14.7109375" style="45" customWidth="1"/>
    <col min="14348" max="14349" width="13.42578125" style="45" customWidth="1"/>
    <col min="14350" max="14352" width="14.140625" style="45" customWidth="1"/>
    <col min="14353" max="14353" width="12.140625" style="45" customWidth="1"/>
    <col min="14354" max="14354" width="11.42578125" style="45" customWidth="1"/>
    <col min="14355" max="14596" width="9.140625" style="45"/>
    <col min="14597" max="14597" width="22.5703125" style="45" customWidth="1"/>
    <col min="14598" max="14598" width="14.42578125" style="45" customWidth="1"/>
    <col min="14599" max="14601" width="11.85546875" style="45" customWidth="1"/>
    <col min="14602" max="14602" width="13" style="45" customWidth="1"/>
    <col min="14603" max="14603" width="14.7109375" style="45" customWidth="1"/>
    <col min="14604" max="14605" width="13.42578125" style="45" customWidth="1"/>
    <col min="14606" max="14608" width="14.140625" style="45" customWidth="1"/>
    <col min="14609" max="14609" width="12.140625" style="45" customWidth="1"/>
    <col min="14610" max="14610" width="11.42578125" style="45" customWidth="1"/>
    <col min="14611" max="14852" width="9.140625" style="45"/>
    <col min="14853" max="14853" width="22.5703125" style="45" customWidth="1"/>
    <col min="14854" max="14854" width="14.42578125" style="45" customWidth="1"/>
    <col min="14855" max="14857" width="11.85546875" style="45" customWidth="1"/>
    <col min="14858" max="14858" width="13" style="45" customWidth="1"/>
    <col min="14859" max="14859" width="14.7109375" style="45" customWidth="1"/>
    <col min="14860" max="14861" width="13.42578125" style="45" customWidth="1"/>
    <col min="14862" max="14864" width="14.140625" style="45" customWidth="1"/>
    <col min="14865" max="14865" width="12.140625" style="45" customWidth="1"/>
    <col min="14866" max="14866" width="11.42578125" style="45" customWidth="1"/>
    <col min="14867" max="15108" width="9.140625" style="45"/>
    <col min="15109" max="15109" width="22.5703125" style="45" customWidth="1"/>
    <col min="15110" max="15110" width="14.42578125" style="45" customWidth="1"/>
    <col min="15111" max="15113" width="11.85546875" style="45" customWidth="1"/>
    <col min="15114" max="15114" width="13" style="45" customWidth="1"/>
    <col min="15115" max="15115" width="14.7109375" style="45" customWidth="1"/>
    <col min="15116" max="15117" width="13.42578125" style="45" customWidth="1"/>
    <col min="15118" max="15120" width="14.140625" style="45" customWidth="1"/>
    <col min="15121" max="15121" width="12.140625" style="45" customWidth="1"/>
    <col min="15122" max="15122" width="11.42578125" style="45" customWidth="1"/>
    <col min="15123" max="15364" width="9.140625" style="45"/>
    <col min="15365" max="15365" width="22.5703125" style="45" customWidth="1"/>
    <col min="15366" max="15366" width="14.42578125" style="45" customWidth="1"/>
    <col min="15367" max="15369" width="11.85546875" style="45" customWidth="1"/>
    <col min="15370" max="15370" width="13" style="45" customWidth="1"/>
    <col min="15371" max="15371" width="14.7109375" style="45" customWidth="1"/>
    <col min="15372" max="15373" width="13.42578125" style="45" customWidth="1"/>
    <col min="15374" max="15376" width="14.140625" style="45" customWidth="1"/>
    <col min="15377" max="15377" width="12.140625" style="45" customWidth="1"/>
    <col min="15378" max="15378" width="11.42578125" style="45" customWidth="1"/>
    <col min="15379" max="15620" width="9.140625" style="45"/>
    <col min="15621" max="15621" width="22.5703125" style="45" customWidth="1"/>
    <col min="15622" max="15622" width="14.42578125" style="45" customWidth="1"/>
    <col min="15623" max="15625" width="11.85546875" style="45" customWidth="1"/>
    <col min="15626" max="15626" width="13" style="45" customWidth="1"/>
    <col min="15627" max="15627" width="14.7109375" style="45" customWidth="1"/>
    <col min="15628" max="15629" width="13.42578125" style="45" customWidth="1"/>
    <col min="15630" max="15632" width="14.140625" style="45" customWidth="1"/>
    <col min="15633" max="15633" width="12.140625" style="45" customWidth="1"/>
    <col min="15634" max="15634" width="11.42578125" style="45" customWidth="1"/>
    <col min="15635" max="15876" width="9.140625" style="45"/>
    <col min="15877" max="15877" width="22.5703125" style="45" customWidth="1"/>
    <col min="15878" max="15878" width="14.42578125" style="45" customWidth="1"/>
    <col min="15879" max="15881" width="11.85546875" style="45" customWidth="1"/>
    <col min="15882" max="15882" width="13" style="45" customWidth="1"/>
    <col min="15883" max="15883" width="14.7109375" style="45" customWidth="1"/>
    <col min="15884" max="15885" width="13.42578125" style="45" customWidth="1"/>
    <col min="15886" max="15888" width="14.140625" style="45" customWidth="1"/>
    <col min="15889" max="15889" width="12.140625" style="45" customWidth="1"/>
    <col min="15890" max="15890" width="11.42578125" style="45" customWidth="1"/>
    <col min="15891" max="16132" width="9.140625" style="45"/>
    <col min="16133" max="16133" width="22.5703125" style="45" customWidth="1"/>
    <col min="16134" max="16134" width="14.42578125" style="45" customWidth="1"/>
    <col min="16135" max="16137" width="11.85546875" style="45" customWidth="1"/>
    <col min="16138" max="16138" width="13" style="45" customWidth="1"/>
    <col min="16139" max="16139" width="14.7109375" style="45" customWidth="1"/>
    <col min="16140" max="16141" width="13.42578125" style="45" customWidth="1"/>
    <col min="16142" max="16144" width="14.140625" style="45" customWidth="1"/>
    <col min="16145" max="16145" width="12.140625" style="45" customWidth="1"/>
    <col min="16146" max="16146" width="11.42578125" style="45" customWidth="1"/>
    <col min="16147" max="16384" width="9.140625" style="45"/>
  </cols>
  <sheetData>
    <row r="1" spans="1:19" x14ac:dyDescent="0.25">
      <c r="R1" s="32"/>
      <c r="S1" s="66" t="s">
        <v>305</v>
      </c>
    </row>
    <row r="2" spans="1:19" x14ac:dyDescent="0.25">
      <c r="A2" s="106" t="s">
        <v>299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7"/>
    </row>
    <row r="3" spans="1:19" ht="25.5" customHeight="1" x14ac:dyDescent="0.25">
      <c r="A3" s="108" t="s">
        <v>277</v>
      </c>
      <c r="B3" s="110" t="s">
        <v>278</v>
      </c>
      <c r="C3" s="110"/>
      <c r="D3" s="110"/>
      <c r="E3" s="110"/>
      <c r="F3" s="110"/>
      <c r="G3" s="110"/>
      <c r="H3" s="111">
        <v>2020</v>
      </c>
      <c r="I3" s="112"/>
      <c r="J3" s="112"/>
      <c r="K3" s="112"/>
      <c r="L3" s="112"/>
      <c r="M3" s="112"/>
      <c r="N3" s="112"/>
      <c r="O3" s="113">
        <v>2021</v>
      </c>
      <c r="P3" s="113"/>
      <c r="Q3" s="46"/>
      <c r="R3" s="114" t="s">
        <v>1</v>
      </c>
      <c r="S3" s="114" t="s">
        <v>168</v>
      </c>
    </row>
    <row r="4" spans="1:19" s="51" customFormat="1" ht="60.75" customHeight="1" x14ac:dyDescent="0.25">
      <c r="A4" s="109"/>
      <c r="B4" s="47" t="s">
        <v>294</v>
      </c>
      <c r="C4" s="47" t="s">
        <v>295</v>
      </c>
      <c r="D4" s="47" t="s">
        <v>296</v>
      </c>
      <c r="E4" s="47" t="s">
        <v>279</v>
      </c>
      <c r="F4" s="47" t="s">
        <v>297</v>
      </c>
      <c r="G4" s="48" t="s">
        <v>2</v>
      </c>
      <c r="H4" s="49" t="s">
        <v>295</v>
      </c>
      <c r="I4" s="49" t="s">
        <v>301</v>
      </c>
      <c r="J4" s="49" t="s">
        <v>297</v>
      </c>
      <c r="K4" s="49" t="s">
        <v>298</v>
      </c>
      <c r="L4" s="49" t="s">
        <v>302</v>
      </c>
      <c r="M4" s="49" t="s">
        <v>303</v>
      </c>
      <c r="N4" s="50" t="s">
        <v>2</v>
      </c>
      <c r="O4" s="50" t="s">
        <v>280</v>
      </c>
      <c r="P4" s="50" t="s">
        <v>281</v>
      </c>
      <c r="Q4" s="50" t="s">
        <v>2</v>
      </c>
      <c r="R4" s="114"/>
      <c r="S4" s="114"/>
    </row>
    <row r="5" spans="1:19" ht="18" customHeight="1" x14ac:dyDescent="0.25">
      <c r="A5" s="52" t="s">
        <v>28</v>
      </c>
      <c r="B5" s="53"/>
      <c r="C5" s="53">
        <v>399</v>
      </c>
      <c r="D5" s="53">
        <v>125</v>
      </c>
      <c r="E5" s="53">
        <v>81</v>
      </c>
      <c r="F5" s="53"/>
      <c r="G5" s="53">
        <f>SUM(B5:F5)</f>
        <v>605</v>
      </c>
      <c r="H5" s="53">
        <f>549+1511</f>
        <v>2060</v>
      </c>
      <c r="I5" s="54">
        <f>581+638</f>
        <v>1219</v>
      </c>
      <c r="J5" s="54"/>
      <c r="K5" s="54"/>
      <c r="L5" s="54">
        <f>146+166</f>
        <v>312</v>
      </c>
      <c r="M5" s="54">
        <f>359+521</f>
        <v>880</v>
      </c>
      <c r="N5" s="53">
        <f>SUM(H5:M5)</f>
        <v>4471</v>
      </c>
      <c r="O5" s="53">
        <v>615</v>
      </c>
      <c r="P5" s="53">
        <v>150</v>
      </c>
      <c r="Q5" s="53">
        <f>+P5+O5</f>
        <v>765</v>
      </c>
      <c r="R5" s="53">
        <f>G5+N5+Q5</f>
        <v>5841</v>
      </c>
      <c r="S5" s="115" t="s">
        <v>169</v>
      </c>
    </row>
    <row r="6" spans="1:19" ht="18" customHeight="1" x14ac:dyDescent="0.25">
      <c r="A6" s="52" t="s">
        <v>282</v>
      </c>
      <c r="B6" s="53">
        <v>11.26</v>
      </c>
      <c r="C6" s="53">
        <v>26.42</v>
      </c>
      <c r="D6" s="53">
        <v>0</v>
      </c>
      <c r="E6" s="53"/>
      <c r="F6" s="53">
        <v>73.239999999999995</v>
      </c>
      <c r="G6" s="53">
        <f t="shared" ref="G6:G8" si="0">SUM(B6:F6)</f>
        <v>110.91999999999999</v>
      </c>
      <c r="H6" s="54"/>
      <c r="I6" s="54"/>
      <c r="J6" s="54">
        <v>4</v>
      </c>
      <c r="K6" s="54"/>
      <c r="L6" s="54"/>
      <c r="M6" s="54"/>
      <c r="N6" s="53">
        <f t="shared" ref="N6:N8" si="1">SUM(H6:M6)</f>
        <v>4</v>
      </c>
      <c r="O6" s="53"/>
      <c r="P6" s="53"/>
      <c r="Q6" s="53">
        <f t="shared" ref="Q6:Q9" si="2">+P6+O6</f>
        <v>0</v>
      </c>
      <c r="R6" s="53">
        <f t="shared" ref="R6:R8" si="3">G6+N6+Q6</f>
        <v>114.91999999999999</v>
      </c>
      <c r="S6" s="116"/>
    </row>
    <row r="7" spans="1:19" ht="18" customHeight="1" x14ac:dyDescent="0.25">
      <c r="A7" s="52" t="s">
        <v>31</v>
      </c>
      <c r="B7" s="53"/>
      <c r="C7" s="53"/>
      <c r="D7" s="53"/>
      <c r="E7" s="53"/>
      <c r="F7" s="53"/>
      <c r="G7" s="53">
        <f t="shared" si="0"/>
        <v>0</v>
      </c>
      <c r="H7" s="54">
        <v>31</v>
      </c>
      <c r="I7" s="54"/>
      <c r="J7" s="54">
        <v>136</v>
      </c>
      <c r="K7" s="54"/>
      <c r="L7" s="54"/>
      <c r="M7" s="54"/>
      <c r="N7" s="53">
        <f t="shared" si="1"/>
        <v>167</v>
      </c>
      <c r="O7" s="53"/>
      <c r="P7" s="53"/>
      <c r="Q7" s="53">
        <f t="shared" si="2"/>
        <v>0</v>
      </c>
      <c r="R7" s="53">
        <f t="shared" si="3"/>
        <v>167</v>
      </c>
      <c r="S7" s="116"/>
    </row>
    <row r="8" spans="1:19" ht="18" customHeight="1" x14ac:dyDescent="0.25">
      <c r="A8" s="52" t="s">
        <v>283</v>
      </c>
      <c r="B8" s="53"/>
      <c r="C8" s="53"/>
      <c r="D8" s="53"/>
      <c r="E8" s="53"/>
      <c r="F8" s="53"/>
      <c r="G8" s="53">
        <f t="shared" si="0"/>
        <v>0</v>
      </c>
      <c r="H8" s="54"/>
      <c r="I8" s="54">
        <v>9</v>
      </c>
      <c r="J8" s="54"/>
      <c r="K8" s="54">
        <v>5</v>
      </c>
      <c r="L8" s="54"/>
      <c r="M8" s="54"/>
      <c r="N8" s="53">
        <f t="shared" si="1"/>
        <v>14</v>
      </c>
      <c r="O8" s="53"/>
      <c r="P8" s="53"/>
      <c r="Q8" s="53">
        <f t="shared" si="2"/>
        <v>0</v>
      </c>
      <c r="R8" s="53">
        <f t="shared" si="3"/>
        <v>14</v>
      </c>
      <c r="S8" s="116"/>
    </row>
    <row r="9" spans="1:19" s="57" customFormat="1" ht="18" customHeight="1" x14ac:dyDescent="0.25">
      <c r="A9" s="55" t="s">
        <v>2</v>
      </c>
      <c r="B9" s="56">
        <f>SUM(B5:B8)</f>
        <v>11.26</v>
      </c>
      <c r="C9" s="56">
        <f t="shared" ref="C9:G9" si="4">SUM(C5:C8)</f>
        <v>425.42</v>
      </c>
      <c r="D9" s="56">
        <f t="shared" si="4"/>
        <v>125</v>
      </c>
      <c r="E9" s="56">
        <f t="shared" si="4"/>
        <v>81</v>
      </c>
      <c r="F9" s="56">
        <f t="shared" si="4"/>
        <v>73.239999999999995</v>
      </c>
      <c r="G9" s="56">
        <f t="shared" si="4"/>
        <v>715.92</v>
      </c>
      <c r="H9" s="56">
        <f>SUM(H5:H8)</f>
        <v>2091</v>
      </c>
      <c r="I9" s="56">
        <f t="shared" ref="I9:N9" si="5">SUM(I5:I8)</f>
        <v>1228</v>
      </c>
      <c r="J9" s="56">
        <f t="shared" si="5"/>
        <v>140</v>
      </c>
      <c r="K9" s="56">
        <f t="shared" si="5"/>
        <v>5</v>
      </c>
      <c r="L9" s="56">
        <f t="shared" si="5"/>
        <v>312</v>
      </c>
      <c r="M9" s="56">
        <f t="shared" si="5"/>
        <v>880</v>
      </c>
      <c r="N9" s="56">
        <f t="shared" si="5"/>
        <v>4656</v>
      </c>
      <c r="O9" s="56">
        <f>SUM(O5:O8)</f>
        <v>615</v>
      </c>
      <c r="P9" s="56">
        <f>SUM(P5:P8)</f>
        <v>150</v>
      </c>
      <c r="Q9" s="53">
        <f t="shared" si="2"/>
        <v>765</v>
      </c>
      <c r="R9" s="56">
        <f>SUM(R5:R8)</f>
        <v>6136.92</v>
      </c>
      <c r="S9" s="117"/>
    </row>
    <row r="12" spans="1:19" x14ac:dyDescent="0.25">
      <c r="A12" s="121" t="s">
        <v>300</v>
      </c>
      <c r="B12" s="121"/>
      <c r="C12" s="121"/>
      <c r="D12" s="121"/>
      <c r="E12" s="121"/>
      <c r="F12" s="121"/>
      <c r="G12" s="121"/>
      <c r="H12" s="121"/>
      <c r="I12" s="118" t="s">
        <v>168</v>
      </c>
      <c r="J12" s="58"/>
    </row>
    <row r="13" spans="1:19" ht="47.25" x14ac:dyDescent="0.25">
      <c r="A13" s="59" t="s">
        <v>277</v>
      </c>
      <c r="B13" s="60" t="s">
        <v>284</v>
      </c>
      <c r="C13" s="60" t="s">
        <v>285</v>
      </c>
      <c r="D13" s="60" t="s">
        <v>286</v>
      </c>
      <c r="E13" s="60" t="s">
        <v>287</v>
      </c>
      <c r="F13" s="60" t="s">
        <v>288</v>
      </c>
      <c r="G13" s="60" t="s">
        <v>289</v>
      </c>
      <c r="H13" s="60" t="s">
        <v>2</v>
      </c>
      <c r="I13" s="118"/>
      <c r="J13" s="61"/>
      <c r="K13" s="61"/>
      <c r="L13" s="61"/>
      <c r="M13" s="61"/>
      <c r="N13" s="61"/>
      <c r="O13" s="61"/>
      <c r="P13" s="61"/>
      <c r="Q13" s="61"/>
    </row>
    <row r="14" spans="1:19" x14ac:dyDescent="0.25">
      <c r="A14" s="62" t="s">
        <v>290</v>
      </c>
      <c r="B14" s="63">
        <v>0</v>
      </c>
      <c r="C14" s="63">
        <v>0</v>
      </c>
      <c r="D14" s="63">
        <v>335</v>
      </c>
      <c r="E14" s="63">
        <v>0</v>
      </c>
      <c r="F14" s="63">
        <v>0</v>
      </c>
      <c r="G14" s="63">
        <v>0</v>
      </c>
      <c r="H14" s="63">
        <f>SUM(B14:G14)</f>
        <v>335</v>
      </c>
      <c r="I14" s="119" t="s">
        <v>169</v>
      </c>
      <c r="J14" s="61"/>
      <c r="K14" s="61"/>
      <c r="L14" s="61"/>
      <c r="M14" s="61"/>
      <c r="N14" s="61"/>
      <c r="O14" s="61"/>
      <c r="P14" s="61"/>
      <c r="Q14" s="61"/>
    </row>
    <row r="15" spans="1:19" x14ac:dyDescent="0.25">
      <c r="A15" s="62" t="s">
        <v>291</v>
      </c>
      <c r="B15" s="63">
        <v>130.78899999999999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f>SUM(B15:G15)</f>
        <v>130.78899999999999</v>
      </c>
      <c r="I15" s="120"/>
      <c r="J15" s="61"/>
      <c r="K15" s="61"/>
      <c r="L15" s="61"/>
      <c r="M15" s="61"/>
      <c r="N15" s="61"/>
      <c r="O15" s="61"/>
      <c r="P15" s="61"/>
      <c r="Q15" s="61"/>
    </row>
    <row r="16" spans="1:19" x14ac:dyDescent="0.25">
      <c r="A16" s="62" t="s">
        <v>292</v>
      </c>
      <c r="B16" s="63">
        <v>1000</v>
      </c>
      <c r="C16" s="63">
        <v>111</v>
      </c>
      <c r="D16" s="63">
        <v>0</v>
      </c>
      <c r="E16" s="63">
        <v>0</v>
      </c>
      <c r="F16" s="63">
        <v>889.12800000000004</v>
      </c>
      <c r="G16" s="63">
        <v>0</v>
      </c>
      <c r="H16" s="63">
        <f>SUM(B16:G16)</f>
        <v>2000.1280000000002</v>
      </c>
      <c r="I16" s="120"/>
      <c r="J16" s="61"/>
      <c r="K16" s="61"/>
      <c r="L16" s="61"/>
      <c r="M16" s="61"/>
      <c r="N16" s="61"/>
      <c r="O16" s="61"/>
      <c r="P16" s="61"/>
      <c r="Q16" s="61"/>
    </row>
    <row r="17" spans="1:17" x14ac:dyDescent="0.25">
      <c r="A17" s="62" t="s">
        <v>293</v>
      </c>
      <c r="B17" s="63">
        <v>0</v>
      </c>
      <c r="C17" s="63">
        <v>0</v>
      </c>
      <c r="D17" s="63">
        <v>535</v>
      </c>
      <c r="E17" s="63">
        <v>1000</v>
      </c>
      <c r="F17" s="63">
        <v>0</v>
      </c>
      <c r="G17" s="63">
        <v>1000</v>
      </c>
      <c r="H17" s="63">
        <f>SUM(B17:G17)</f>
        <v>2535</v>
      </c>
      <c r="I17" s="120"/>
      <c r="J17" s="61"/>
      <c r="K17" s="61"/>
      <c r="L17" s="61"/>
      <c r="M17" s="61"/>
      <c r="N17" s="61"/>
      <c r="O17" s="61"/>
      <c r="P17" s="61"/>
      <c r="Q17" s="61"/>
    </row>
    <row r="18" spans="1:17" x14ac:dyDescent="0.25">
      <c r="A18" s="59" t="s">
        <v>2</v>
      </c>
      <c r="B18" s="64">
        <f t="shared" ref="B18:H18" si="6">SUM(B14:B17)</f>
        <v>1130.789</v>
      </c>
      <c r="C18" s="64">
        <f t="shared" si="6"/>
        <v>111</v>
      </c>
      <c r="D18" s="64">
        <f t="shared" si="6"/>
        <v>870</v>
      </c>
      <c r="E18" s="64">
        <f t="shared" si="6"/>
        <v>1000</v>
      </c>
      <c r="F18" s="64">
        <f t="shared" si="6"/>
        <v>889.12800000000004</v>
      </c>
      <c r="G18" s="64">
        <f t="shared" si="6"/>
        <v>1000</v>
      </c>
      <c r="H18" s="64">
        <f t="shared" si="6"/>
        <v>5000.9170000000004</v>
      </c>
      <c r="I18" s="120"/>
      <c r="J18" s="61"/>
      <c r="K18" s="61"/>
      <c r="L18" s="61"/>
      <c r="M18" s="61"/>
      <c r="N18" s="61"/>
      <c r="O18" s="61"/>
      <c r="P18" s="61"/>
      <c r="Q18" s="61"/>
    </row>
  </sheetData>
  <mergeCells count="11">
    <mergeCell ref="S3:S4"/>
    <mergeCell ref="S5:S9"/>
    <mergeCell ref="I12:I13"/>
    <mergeCell ref="I14:I18"/>
    <mergeCell ref="A12:H12"/>
    <mergeCell ref="A2:R2"/>
    <mergeCell ref="A3:A4"/>
    <mergeCell ref="B3:G3"/>
    <mergeCell ref="H3:N3"/>
    <mergeCell ref="O3:P3"/>
    <mergeCell ref="R3:R4"/>
  </mergeCells>
  <printOptions gridLines="1" gridLinesSet="0"/>
  <pageMargins left="0.75" right="0.75" top="1" bottom="0.75" header="0.5" footer="0.5"/>
  <pageSetup paperSize="9" scale="51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MAKARNALIK ELÜS</vt:lpstr>
      <vt:lpstr>YERLİ VE İTHAL MAKARNALIK</vt:lpstr>
      <vt:lpstr>ELÜS EKMEKLİK</vt:lpstr>
      <vt:lpstr> İTHAL EKM.</vt:lpstr>
      <vt:lpstr>BAKLİYAT</vt:lpstr>
      <vt:lpstr>'ELÜS EKMEKLİK'!_VeritabaniniFiltrele</vt:lpstr>
      <vt:lpstr>'MAKARNALIK ELÜS'!_VeritabaniniFiltrele</vt:lpstr>
      <vt:lpstr>BAKLİYAT!Yazdırma_Alanı</vt:lpstr>
      <vt:lpstr>'ELÜS EKMEKLİK'!Yazdırma_Başlıkları</vt:lpstr>
      <vt:lpstr>'MAKARNALIK ELÜS'!Yazdırma_Başlıkları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2021-12-03T05:48:15Z</dcterms:modified>
</cp:coreProperties>
</file>